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tomas\OneDrive\Dokumenty\Práce_data\111_2017_Aquacentrum_Teplice_2.Etapa\_PS Projekty\AQCT - brouzdaliště - final\"/>
    </mc:Choice>
  </mc:AlternateContent>
  <xr:revisionPtr revIDLastSave="0" documentId="13_ncr:1_{E6CDC94C-3522-4236-81AD-65A0F271154D}" xr6:coauthVersionLast="47" xr6:coauthVersionMax="47" xr10:uidLastSave="{00000000-0000-0000-0000-000000000000}"/>
  <bookViews>
    <workbookView xWindow="25590" yWindow="0" windowWidth="25590" windowHeight="21000" xr2:uid="{00000000-000D-0000-FFFF-FFFF00000000}"/>
  </bookViews>
  <sheets>
    <sheet name="Rekapitulace stavby" sheetId="1" r:id="rId1"/>
    <sheet name="SO 102 09 - Technologie a..." sheetId="2" r:id="rId2"/>
    <sheet name="SO 102 10 - Rozšíření stá..." sheetId="3" r:id="rId3"/>
    <sheet name="SO 102 11 - Vstupní objekt" sheetId="4" r:id="rId4"/>
    <sheet name="SO 102 12 - Úprava svahu ..." sheetId="5" r:id="rId5"/>
    <sheet name="SO 102 13 - Zábavní zóna" sheetId="6" r:id="rId6"/>
    <sheet name="VON - Vedlejší a ostatní ..." sheetId="7" r:id="rId7"/>
    <sheet name="Pokyny pro vyplnění" sheetId="8" r:id="rId8"/>
  </sheets>
  <definedNames>
    <definedName name="_xlnm._FilterDatabase" localSheetId="1" hidden="1">'SO 102 09 - Technologie a...'!$C$114:$K$833</definedName>
    <definedName name="_xlnm._FilterDatabase" localSheetId="2" hidden="1">'SO 102 10 - Rozšíření stá...'!$C$104:$K$373</definedName>
    <definedName name="_xlnm._FilterDatabase" localSheetId="3" hidden="1">'SO 102 11 - Vstupní objekt'!$C$106:$K$461</definedName>
    <definedName name="_xlnm._FilterDatabase" localSheetId="4" hidden="1">'SO 102 12 - Úprava svahu ...'!$C$89:$K$189</definedName>
    <definedName name="_xlnm._FilterDatabase" localSheetId="5" hidden="1">'SO 102 13 - Zábavní zóna'!$C$96:$K$231</definedName>
    <definedName name="_xlnm._FilterDatabase" localSheetId="6" hidden="1">'VON - Vedlejší a ostatní ...'!$C$83:$K$114</definedName>
    <definedName name="_xlnm.Print_Titles" localSheetId="0">'Rekapitulace stavby'!$52:$52</definedName>
    <definedName name="_xlnm.Print_Titles" localSheetId="1">'SO 102 09 - Technologie a...'!$114:$114</definedName>
    <definedName name="_xlnm.Print_Titles" localSheetId="2">'SO 102 10 - Rozšíření stá...'!$104:$104</definedName>
    <definedName name="_xlnm.Print_Titles" localSheetId="3">'SO 102 11 - Vstupní objekt'!$106:$106</definedName>
    <definedName name="_xlnm.Print_Titles" localSheetId="4">'SO 102 12 - Úprava svahu ...'!$89:$89</definedName>
    <definedName name="_xlnm.Print_Titles" localSheetId="5">'SO 102 13 - Zábavní zóna'!$96:$96</definedName>
    <definedName name="_xlnm.Print_Titles" localSheetId="6">'VON - Vedlejší a ostatní ...'!$83:$83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stavby'!$C$42:$AQ$62</definedName>
    <definedName name="_xlnm.Print_Area" localSheetId="1">'SO 102 09 - Technologie a...'!$C$4:$J$41,'SO 102 09 - Technologie a...'!$C$47:$J$94,'SO 102 09 - Technologie a...'!$C$100:$K$833</definedName>
    <definedName name="_xlnm.Print_Area" localSheetId="2">'SO 102 10 - Rozšíření stá...'!$C$4:$J$41,'SO 102 10 - Rozšíření stá...'!$C$47:$J$84,'SO 102 10 - Rozšíření stá...'!$C$90:$K$373</definedName>
    <definedName name="_xlnm.Print_Area" localSheetId="3">'SO 102 11 - Vstupní objekt'!$C$4:$J$41,'SO 102 11 - Vstupní objekt'!$C$47:$J$86,'SO 102 11 - Vstupní objekt'!$C$92:$K$461</definedName>
    <definedName name="_xlnm.Print_Area" localSheetId="4">'SO 102 12 - Úprava svahu ...'!$C$4:$J$41,'SO 102 12 - Úprava svahu ...'!$C$47:$J$69,'SO 102 12 - Úprava svahu ...'!$C$75:$K$189</definedName>
    <definedName name="_xlnm.Print_Area" localSheetId="5">'SO 102 13 - Zábavní zóna'!$C$4:$J$41,'SO 102 13 - Zábavní zóna'!$C$47:$J$76,'SO 102 13 - Zábavní zóna'!$C$82:$K$236</definedName>
    <definedName name="_xlnm.Print_Area" localSheetId="6">'VON - Vedlejší a ostatní ...'!$C$4:$J$39,'VON - Vedlejší a ostatní ...'!$C$45:$J$65,'VON - Vedlejší a ostatní ...'!$C$71:$K$114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I232" i="6" l="1"/>
  <c r="CG232" i="6"/>
  <c r="CF232" i="6"/>
  <c r="CE232" i="6"/>
  <c r="CD232" i="6"/>
  <c r="T232" i="6"/>
  <c r="R232" i="6"/>
  <c r="P232" i="6"/>
  <c r="J232" i="6"/>
  <c r="CC232" i="6" s="1"/>
  <c r="CI234" i="6"/>
  <c r="CG234" i="6"/>
  <c r="CF234" i="6"/>
  <c r="CE234" i="6"/>
  <c r="CD234" i="6"/>
  <c r="T234" i="6"/>
  <c r="R234" i="6"/>
  <c r="P234" i="6"/>
  <c r="J234" i="6"/>
  <c r="CC234" i="6" s="1"/>
  <c r="CI230" i="6"/>
  <c r="CG230" i="6"/>
  <c r="CF230" i="6"/>
  <c r="CE230" i="6"/>
  <c r="CD230" i="6"/>
  <c r="T230" i="6"/>
  <c r="R230" i="6"/>
  <c r="P230" i="6"/>
  <c r="J230" i="6"/>
  <c r="CC230" i="6" s="1"/>
  <c r="J37" i="7"/>
  <c r="J36" i="7"/>
  <c r="AY61" i="1"/>
  <c r="J35" i="7"/>
  <c r="AX61" i="1" s="1"/>
  <c r="BI112" i="7"/>
  <c r="BH112" i="7"/>
  <c r="BG112" i="7"/>
  <c r="BF112" i="7"/>
  <c r="T112" i="7"/>
  <c r="T111" i="7"/>
  <c r="R112" i="7"/>
  <c r="R111" i="7" s="1"/>
  <c r="P112" i="7"/>
  <c r="P111" i="7"/>
  <c r="BI108" i="7"/>
  <c r="BH108" i="7"/>
  <c r="BG108" i="7"/>
  <c r="BF108" i="7"/>
  <c r="T108" i="7"/>
  <c r="R108" i="7"/>
  <c r="P108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0" i="7"/>
  <c r="BH100" i="7"/>
  <c r="BG100" i="7"/>
  <c r="BF100" i="7"/>
  <c r="T100" i="7"/>
  <c r="T99" i="7" s="1"/>
  <c r="R100" i="7"/>
  <c r="R99" i="7"/>
  <c r="P100" i="7"/>
  <c r="P99" i="7" s="1"/>
  <c r="BI96" i="7"/>
  <c r="BH96" i="7"/>
  <c r="BG96" i="7"/>
  <c r="BF96" i="7"/>
  <c r="T96" i="7"/>
  <c r="R96" i="7"/>
  <c r="P96" i="7"/>
  <c r="BI93" i="7"/>
  <c r="BH93" i="7"/>
  <c r="BG93" i="7"/>
  <c r="BF93" i="7"/>
  <c r="T93" i="7"/>
  <c r="R93" i="7"/>
  <c r="P93" i="7"/>
  <c r="BI90" i="7"/>
  <c r="BH90" i="7"/>
  <c r="BG90" i="7"/>
  <c r="BF90" i="7"/>
  <c r="T90" i="7"/>
  <c r="R90" i="7"/>
  <c r="P90" i="7"/>
  <c r="BI87" i="7"/>
  <c r="BH87" i="7"/>
  <c r="BG87" i="7"/>
  <c r="BF87" i="7"/>
  <c r="T87" i="7"/>
  <c r="R87" i="7"/>
  <c r="P87" i="7"/>
  <c r="J81" i="7"/>
  <c r="J80" i="7"/>
  <c r="F80" i="7"/>
  <c r="F78" i="7"/>
  <c r="E76" i="7"/>
  <c r="J55" i="7"/>
  <c r="J54" i="7"/>
  <c r="F54" i="7"/>
  <c r="F52" i="7"/>
  <c r="E50" i="7"/>
  <c r="J18" i="7"/>
  <c r="E18" i="7"/>
  <c r="F81" i="7"/>
  <c r="J17" i="7"/>
  <c r="J12" i="7"/>
  <c r="J78" i="7" s="1"/>
  <c r="E7" i="7"/>
  <c r="E48" i="7"/>
  <c r="J195" i="6"/>
  <c r="J72" i="6" s="1"/>
  <c r="J39" i="6"/>
  <c r="J38" i="6"/>
  <c r="AY60" i="1" s="1"/>
  <c r="J37" i="6"/>
  <c r="AX60" i="1" s="1"/>
  <c r="CG227" i="6"/>
  <c r="CF227" i="6"/>
  <c r="CE227" i="6"/>
  <c r="CD227" i="6"/>
  <c r="T227" i="6"/>
  <c r="R227" i="6"/>
  <c r="P227" i="6"/>
  <c r="CG225" i="6"/>
  <c r="CF225" i="6"/>
  <c r="CE225" i="6"/>
  <c r="CD225" i="6"/>
  <c r="T225" i="6"/>
  <c r="R225" i="6"/>
  <c r="P225" i="6"/>
  <c r="CG223" i="6"/>
  <c r="CF223" i="6"/>
  <c r="CE223" i="6"/>
  <c r="CD223" i="6"/>
  <c r="T223" i="6"/>
  <c r="R223" i="6"/>
  <c r="P223" i="6"/>
  <c r="CG221" i="6"/>
  <c r="CF221" i="6"/>
  <c r="CE221" i="6"/>
  <c r="CD221" i="6"/>
  <c r="T221" i="6"/>
  <c r="R221" i="6"/>
  <c r="P221" i="6"/>
  <c r="CG219" i="6"/>
  <c r="CF219" i="6"/>
  <c r="CE219" i="6"/>
  <c r="CD219" i="6"/>
  <c r="T219" i="6"/>
  <c r="R219" i="6"/>
  <c r="P219" i="6"/>
  <c r="CG217" i="6"/>
  <c r="CF217" i="6"/>
  <c r="CE217" i="6"/>
  <c r="CD217" i="6"/>
  <c r="T217" i="6"/>
  <c r="R217" i="6"/>
  <c r="P217" i="6"/>
  <c r="CG215" i="6"/>
  <c r="CF215" i="6"/>
  <c r="CE215" i="6"/>
  <c r="CD215" i="6"/>
  <c r="T215" i="6"/>
  <c r="R215" i="6"/>
  <c r="P215" i="6"/>
  <c r="CG213" i="6"/>
  <c r="CF213" i="6"/>
  <c r="CE213" i="6"/>
  <c r="CD213" i="6"/>
  <c r="T213" i="6"/>
  <c r="R213" i="6"/>
  <c r="P213" i="6"/>
  <c r="CG211" i="6"/>
  <c r="CF211" i="6"/>
  <c r="CE211" i="6"/>
  <c r="CD211" i="6"/>
  <c r="T211" i="6"/>
  <c r="R211" i="6"/>
  <c r="P211" i="6"/>
  <c r="CG209" i="6"/>
  <c r="CF209" i="6"/>
  <c r="CE209" i="6"/>
  <c r="CD209" i="6"/>
  <c r="T209" i="6"/>
  <c r="R209" i="6"/>
  <c r="P209" i="6"/>
  <c r="CG207" i="6"/>
  <c r="CF207" i="6"/>
  <c r="CE207" i="6"/>
  <c r="CD207" i="6"/>
  <c r="T207" i="6"/>
  <c r="R207" i="6"/>
  <c r="P207" i="6"/>
  <c r="CG205" i="6"/>
  <c r="CF205" i="6"/>
  <c r="CE205" i="6"/>
  <c r="CD205" i="6"/>
  <c r="T205" i="6"/>
  <c r="R205" i="6"/>
  <c r="P205" i="6"/>
  <c r="CG200" i="6"/>
  <c r="CF200" i="6"/>
  <c r="CE200" i="6"/>
  <c r="CD200" i="6"/>
  <c r="T200" i="6"/>
  <c r="R200" i="6"/>
  <c r="P200" i="6"/>
  <c r="CG197" i="6"/>
  <c r="CF197" i="6"/>
  <c r="CE197" i="6"/>
  <c r="CD197" i="6"/>
  <c r="T197" i="6"/>
  <c r="R197" i="6"/>
  <c r="P197" i="6"/>
  <c r="CG193" i="6"/>
  <c r="CF193" i="6"/>
  <c r="CE193" i="6"/>
  <c r="CD193" i="6"/>
  <c r="T193" i="6"/>
  <c r="T192" i="6" s="1"/>
  <c r="R193" i="6"/>
  <c r="R192" i="6" s="1"/>
  <c r="P193" i="6"/>
  <c r="P192" i="6" s="1"/>
  <c r="CG191" i="6"/>
  <c r="CF191" i="6"/>
  <c r="CE191" i="6"/>
  <c r="CD191" i="6"/>
  <c r="T191" i="6"/>
  <c r="R191" i="6"/>
  <c r="P191" i="6"/>
  <c r="CG189" i="6"/>
  <c r="CF189" i="6"/>
  <c r="CE189" i="6"/>
  <c r="CD189" i="6"/>
  <c r="T189" i="6"/>
  <c r="R189" i="6"/>
  <c r="P189" i="6"/>
  <c r="CG187" i="6"/>
  <c r="CF187" i="6"/>
  <c r="CE187" i="6"/>
  <c r="CD187" i="6"/>
  <c r="T187" i="6"/>
  <c r="R187" i="6"/>
  <c r="P187" i="6"/>
  <c r="CG183" i="6"/>
  <c r="CF183" i="6"/>
  <c r="CE183" i="6"/>
  <c r="CD183" i="6"/>
  <c r="T183" i="6"/>
  <c r="R183" i="6"/>
  <c r="P183" i="6"/>
  <c r="CG181" i="6"/>
  <c r="CF181" i="6"/>
  <c r="CE181" i="6"/>
  <c r="CD181" i="6"/>
  <c r="T181" i="6"/>
  <c r="R181" i="6"/>
  <c r="P181" i="6"/>
  <c r="CG179" i="6"/>
  <c r="CF179" i="6"/>
  <c r="CE179" i="6"/>
  <c r="CD179" i="6"/>
  <c r="T179" i="6"/>
  <c r="R179" i="6"/>
  <c r="P179" i="6"/>
  <c r="CG175" i="6"/>
  <c r="CF175" i="6"/>
  <c r="CE175" i="6"/>
  <c r="CD175" i="6"/>
  <c r="T175" i="6"/>
  <c r="R175" i="6"/>
  <c r="P175" i="6"/>
  <c r="CG173" i="6"/>
  <c r="CF173" i="6"/>
  <c r="CE173" i="6"/>
  <c r="CD173" i="6"/>
  <c r="T173" i="6"/>
  <c r="R173" i="6"/>
  <c r="P173" i="6"/>
  <c r="CG170" i="6"/>
  <c r="CF170" i="6"/>
  <c r="CE170" i="6"/>
  <c r="CD170" i="6"/>
  <c r="T170" i="6"/>
  <c r="R170" i="6"/>
  <c r="P170" i="6"/>
  <c r="CG167" i="6"/>
  <c r="CF167" i="6"/>
  <c r="CE167" i="6"/>
  <c r="CD167" i="6"/>
  <c r="T167" i="6"/>
  <c r="R167" i="6"/>
  <c r="P167" i="6"/>
  <c r="CG164" i="6"/>
  <c r="CF164" i="6"/>
  <c r="CE164" i="6"/>
  <c r="CD164" i="6"/>
  <c r="T164" i="6"/>
  <c r="R164" i="6"/>
  <c r="P164" i="6"/>
  <c r="CG160" i="6"/>
  <c r="CF160" i="6"/>
  <c r="CE160" i="6"/>
  <c r="CD160" i="6"/>
  <c r="T160" i="6"/>
  <c r="R160" i="6"/>
  <c r="P160" i="6"/>
  <c r="CG157" i="6"/>
  <c r="CF157" i="6"/>
  <c r="CE157" i="6"/>
  <c r="CD157" i="6"/>
  <c r="T157" i="6"/>
  <c r="R157" i="6"/>
  <c r="P157" i="6"/>
  <c r="CG154" i="6"/>
  <c r="CF154" i="6"/>
  <c r="CE154" i="6"/>
  <c r="CD154" i="6"/>
  <c r="T154" i="6"/>
  <c r="R154" i="6"/>
  <c r="P154" i="6"/>
  <c r="CG151" i="6"/>
  <c r="CF151" i="6"/>
  <c r="CE151" i="6"/>
  <c r="CD151" i="6"/>
  <c r="T151" i="6"/>
  <c r="R151" i="6"/>
  <c r="P151" i="6"/>
  <c r="CG148" i="6"/>
  <c r="CF148" i="6"/>
  <c r="CE148" i="6"/>
  <c r="CD148" i="6"/>
  <c r="T148" i="6"/>
  <c r="R148" i="6"/>
  <c r="P148" i="6"/>
  <c r="CG145" i="6"/>
  <c r="CF145" i="6"/>
  <c r="CE145" i="6"/>
  <c r="CD145" i="6"/>
  <c r="T145" i="6"/>
  <c r="R145" i="6"/>
  <c r="P145" i="6"/>
  <c r="CG143" i="6"/>
  <c r="CF143" i="6"/>
  <c r="CE143" i="6"/>
  <c r="CD143" i="6"/>
  <c r="T143" i="6"/>
  <c r="R143" i="6"/>
  <c r="P143" i="6"/>
  <c r="CG134" i="6"/>
  <c r="CF134" i="6"/>
  <c r="CE134" i="6"/>
  <c r="CD134" i="6"/>
  <c r="T134" i="6"/>
  <c r="R134" i="6"/>
  <c r="P134" i="6"/>
  <c r="CG125" i="6"/>
  <c r="CF125" i="6"/>
  <c r="CE125" i="6"/>
  <c r="CD125" i="6"/>
  <c r="T125" i="6"/>
  <c r="R125" i="6"/>
  <c r="P125" i="6"/>
  <c r="CG116" i="6"/>
  <c r="CF116" i="6"/>
  <c r="CE116" i="6"/>
  <c r="CD116" i="6"/>
  <c r="T116" i="6"/>
  <c r="R116" i="6"/>
  <c r="P116" i="6"/>
  <c r="CG112" i="6"/>
  <c r="CF112" i="6"/>
  <c r="CE112" i="6"/>
  <c r="CD112" i="6"/>
  <c r="T112" i="6"/>
  <c r="R112" i="6"/>
  <c r="P112" i="6"/>
  <c r="CG109" i="6"/>
  <c r="CF109" i="6"/>
  <c r="CE109" i="6"/>
  <c r="CD109" i="6"/>
  <c r="T109" i="6"/>
  <c r="R109" i="6"/>
  <c r="P109" i="6"/>
  <c r="CG106" i="6"/>
  <c r="CF106" i="6"/>
  <c r="CE106" i="6"/>
  <c r="CD106" i="6"/>
  <c r="T106" i="6"/>
  <c r="R106" i="6"/>
  <c r="P106" i="6"/>
  <c r="CG103" i="6"/>
  <c r="CF103" i="6"/>
  <c r="CE103" i="6"/>
  <c r="CD103" i="6"/>
  <c r="T103" i="6"/>
  <c r="R103" i="6"/>
  <c r="P103" i="6"/>
  <c r="CG100" i="6"/>
  <c r="CF100" i="6"/>
  <c r="CE100" i="6"/>
  <c r="CD100" i="6"/>
  <c r="T100" i="6"/>
  <c r="R100" i="6"/>
  <c r="P100" i="6"/>
  <c r="J94" i="6"/>
  <c r="J93" i="6"/>
  <c r="F93" i="6"/>
  <c r="F91" i="6"/>
  <c r="E89" i="6"/>
  <c r="J59" i="6"/>
  <c r="J58" i="6"/>
  <c r="F58" i="6"/>
  <c r="F56" i="6"/>
  <c r="E54" i="6"/>
  <c r="J20" i="6"/>
  <c r="E20" i="6"/>
  <c r="F94" i="6" s="1"/>
  <c r="J19" i="6"/>
  <c r="J14" i="6"/>
  <c r="J91" i="6" s="1"/>
  <c r="E7" i="6"/>
  <c r="E50" i="6" s="1"/>
  <c r="J39" i="5"/>
  <c r="J38" i="5"/>
  <c r="AY59" i="1" s="1"/>
  <c r="J37" i="5"/>
  <c r="AX59" i="1"/>
  <c r="BI188" i="5"/>
  <c r="BH188" i="5"/>
  <c r="BG188" i="5"/>
  <c r="BF188" i="5"/>
  <c r="T188" i="5"/>
  <c r="T187" i="5" s="1"/>
  <c r="R188" i="5"/>
  <c r="R187" i="5"/>
  <c r="P188" i="5"/>
  <c r="P187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R112" i="5"/>
  <c r="P112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J87" i="5"/>
  <c r="J86" i="5"/>
  <c r="F86" i="5"/>
  <c r="F84" i="5"/>
  <c r="E82" i="5"/>
  <c r="J59" i="5"/>
  <c r="J58" i="5"/>
  <c r="F58" i="5"/>
  <c r="F56" i="5"/>
  <c r="E54" i="5"/>
  <c r="J20" i="5"/>
  <c r="E20" i="5"/>
  <c r="F59" i="5"/>
  <c r="J19" i="5"/>
  <c r="J14" i="5"/>
  <c r="J56" i="5"/>
  <c r="E7" i="5"/>
  <c r="E78" i="5" s="1"/>
  <c r="J39" i="4"/>
  <c r="J38" i="4"/>
  <c r="AY58" i="1"/>
  <c r="J37" i="4"/>
  <c r="AX58" i="1" s="1"/>
  <c r="BI459" i="4"/>
  <c r="BH459" i="4"/>
  <c r="BG459" i="4"/>
  <c r="BF459" i="4"/>
  <c r="T459" i="4"/>
  <c r="T458" i="4"/>
  <c r="R459" i="4"/>
  <c r="R458" i="4" s="1"/>
  <c r="P459" i="4"/>
  <c r="P458" i="4" s="1"/>
  <c r="BI456" i="4"/>
  <c r="BH456" i="4"/>
  <c r="BG456" i="4"/>
  <c r="BF456" i="4"/>
  <c r="T456" i="4"/>
  <c r="R456" i="4"/>
  <c r="P456" i="4"/>
  <c r="BI453" i="4"/>
  <c r="BH453" i="4"/>
  <c r="BG453" i="4"/>
  <c r="BF453" i="4"/>
  <c r="T453" i="4"/>
  <c r="R453" i="4"/>
  <c r="P453" i="4"/>
  <c r="BI450" i="4"/>
  <c r="BH450" i="4"/>
  <c r="BG450" i="4"/>
  <c r="BF450" i="4"/>
  <c r="T450" i="4"/>
  <c r="R450" i="4"/>
  <c r="P450" i="4"/>
  <c r="BI447" i="4"/>
  <c r="BH447" i="4"/>
  <c r="BG447" i="4"/>
  <c r="BF447" i="4"/>
  <c r="T447" i="4"/>
  <c r="R447" i="4"/>
  <c r="P447" i="4"/>
  <c r="BI445" i="4"/>
  <c r="BH445" i="4"/>
  <c r="BG445" i="4"/>
  <c r="BF445" i="4"/>
  <c r="T445" i="4"/>
  <c r="R445" i="4"/>
  <c r="P445" i="4"/>
  <c r="BI442" i="4"/>
  <c r="BH442" i="4"/>
  <c r="BG442" i="4"/>
  <c r="BF442" i="4"/>
  <c r="T442" i="4"/>
  <c r="R442" i="4"/>
  <c r="P442" i="4"/>
  <c r="BI440" i="4"/>
  <c r="BH440" i="4"/>
  <c r="BG440" i="4"/>
  <c r="BF440" i="4"/>
  <c r="T440" i="4"/>
  <c r="R440" i="4"/>
  <c r="P440" i="4"/>
  <c r="BI437" i="4"/>
  <c r="BH437" i="4"/>
  <c r="BG437" i="4"/>
  <c r="BF437" i="4"/>
  <c r="T437" i="4"/>
  <c r="R437" i="4"/>
  <c r="P437" i="4"/>
  <c r="BI434" i="4"/>
  <c r="BH434" i="4"/>
  <c r="BG434" i="4"/>
  <c r="BF434" i="4"/>
  <c r="T434" i="4"/>
  <c r="R434" i="4"/>
  <c r="P434" i="4"/>
  <c r="BI431" i="4"/>
  <c r="BH431" i="4"/>
  <c r="BG431" i="4"/>
  <c r="BF431" i="4"/>
  <c r="T431" i="4"/>
  <c r="R431" i="4"/>
  <c r="P431" i="4"/>
  <c r="BI428" i="4"/>
  <c r="BH428" i="4"/>
  <c r="BG428" i="4"/>
  <c r="BF428" i="4"/>
  <c r="T428" i="4"/>
  <c r="R428" i="4"/>
  <c r="P428" i="4"/>
  <c r="BI425" i="4"/>
  <c r="BH425" i="4"/>
  <c r="BG425" i="4"/>
  <c r="BF425" i="4"/>
  <c r="T425" i="4"/>
  <c r="R425" i="4"/>
  <c r="P425" i="4"/>
  <c r="BI422" i="4"/>
  <c r="BH422" i="4"/>
  <c r="BG422" i="4"/>
  <c r="BF422" i="4"/>
  <c r="T422" i="4"/>
  <c r="R422" i="4"/>
  <c r="P422" i="4"/>
  <c r="BI419" i="4"/>
  <c r="BH419" i="4"/>
  <c r="BG419" i="4"/>
  <c r="BF419" i="4"/>
  <c r="T419" i="4"/>
  <c r="R419" i="4"/>
  <c r="P419" i="4"/>
  <c r="BI416" i="4"/>
  <c r="BH416" i="4"/>
  <c r="BG416" i="4"/>
  <c r="BF416" i="4"/>
  <c r="T416" i="4"/>
  <c r="R416" i="4"/>
  <c r="P416" i="4"/>
  <c r="BI414" i="4"/>
  <c r="BH414" i="4"/>
  <c r="BG414" i="4"/>
  <c r="BF414" i="4"/>
  <c r="T414" i="4"/>
  <c r="R414" i="4"/>
  <c r="P414" i="4"/>
  <c r="BI411" i="4"/>
  <c r="BH411" i="4"/>
  <c r="BG411" i="4"/>
  <c r="BF411" i="4"/>
  <c r="T411" i="4"/>
  <c r="R411" i="4"/>
  <c r="P411" i="4"/>
  <c r="BI408" i="4"/>
  <c r="BH408" i="4"/>
  <c r="BG408" i="4"/>
  <c r="BF408" i="4"/>
  <c r="T408" i="4"/>
  <c r="R408" i="4"/>
  <c r="P408" i="4"/>
  <c r="BI405" i="4"/>
  <c r="BH405" i="4"/>
  <c r="BG405" i="4"/>
  <c r="BF405" i="4"/>
  <c r="T405" i="4"/>
  <c r="R405" i="4"/>
  <c r="P405" i="4"/>
  <c r="BI403" i="4"/>
  <c r="BH403" i="4"/>
  <c r="BG403" i="4"/>
  <c r="BF403" i="4"/>
  <c r="T403" i="4"/>
  <c r="R403" i="4"/>
  <c r="P403" i="4"/>
  <c r="BI400" i="4"/>
  <c r="BH400" i="4"/>
  <c r="BG400" i="4"/>
  <c r="BF400" i="4"/>
  <c r="T400" i="4"/>
  <c r="R400" i="4"/>
  <c r="P400" i="4"/>
  <c r="BI397" i="4"/>
  <c r="BH397" i="4"/>
  <c r="BG397" i="4"/>
  <c r="BF397" i="4"/>
  <c r="T397" i="4"/>
  <c r="R397" i="4"/>
  <c r="P397" i="4"/>
  <c r="BI394" i="4"/>
  <c r="BH394" i="4"/>
  <c r="BG394" i="4"/>
  <c r="BF394" i="4"/>
  <c r="T394" i="4"/>
  <c r="R394" i="4"/>
  <c r="P394" i="4"/>
  <c r="BI388" i="4"/>
  <c r="BH388" i="4"/>
  <c r="BG388" i="4"/>
  <c r="BF388" i="4"/>
  <c r="T388" i="4"/>
  <c r="R388" i="4"/>
  <c r="P388" i="4"/>
  <c r="BI382" i="4"/>
  <c r="BH382" i="4"/>
  <c r="BG382" i="4"/>
  <c r="BF382" i="4"/>
  <c r="T382" i="4"/>
  <c r="R382" i="4"/>
  <c r="P382" i="4"/>
  <c r="BI379" i="4"/>
  <c r="BH379" i="4"/>
  <c r="BG379" i="4"/>
  <c r="BF379" i="4"/>
  <c r="T379" i="4"/>
  <c r="R379" i="4"/>
  <c r="P379" i="4"/>
  <c r="BI376" i="4"/>
  <c r="BH376" i="4"/>
  <c r="BG376" i="4"/>
  <c r="BF376" i="4"/>
  <c r="T376" i="4"/>
  <c r="R376" i="4"/>
  <c r="P376" i="4"/>
  <c r="BI373" i="4"/>
  <c r="BH373" i="4"/>
  <c r="BG373" i="4"/>
  <c r="BF373" i="4"/>
  <c r="T373" i="4"/>
  <c r="R373" i="4"/>
  <c r="P373" i="4"/>
  <c r="BI371" i="4"/>
  <c r="BH371" i="4"/>
  <c r="BG371" i="4"/>
  <c r="BF371" i="4"/>
  <c r="T371" i="4"/>
  <c r="R371" i="4"/>
  <c r="P371" i="4"/>
  <c r="BI369" i="4"/>
  <c r="BH369" i="4"/>
  <c r="BG369" i="4"/>
  <c r="BF369" i="4"/>
  <c r="T369" i="4"/>
  <c r="R369" i="4"/>
  <c r="P369" i="4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8" i="4"/>
  <c r="BH358" i="4"/>
  <c r="BG358" i="4"/>
  <c r="BF358" i="4"/>
  <c r="T358" i="4"/>
  <c r="R358" i="4"/>
  <c r="P358" i="4"/>
  <c r="BI356" i="4"/>
  <c r="BH356" i="4"/>
  <c r="BG356" i="4"/>
  <c r="BF356" i="4"/>
  <c r="T356" i="4"/>
  <c r="R356" i="4"/>
  <c r="P356" i="4"/>
  <c r="BI354" i="4"/>
  <c r="BH354" i="4"/>
  <c r="BG354" i="4"/>
  <c r="BF354" i="4"/>
  <c r="T354" i="4"/>
  <c r="R354" i="4"/>
  <c r="P354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2" i="4"/>
  <c r="BH312" i="4"/>
  <c r="BG312" i="4"/>
  <c r="BF312" i="4"/>
  <c r="T312" i="4"/>
  <c r="R312" i="4"/>
  <c r="P312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1" i="4"/>
  <c r="BH281" i="4"/>
  <c r="BG281" i="4"/>
  <c r="BF281" i="4"/>
  <c r="T281" i="4"/>
  <c r="R281" i="4"/>
  <c r="P281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4" i="4"/>
  <c r="BH254" i="4"/>
  <c r="BG254" i="4"/>
  <c r="BF254" i="4"/>
  <c r="T254" i="4"/>
  <c r="T253" i="4"/>
  <c r="R254" i="4"/>
  <c r="R253" i="4" s="1"/>
  <c r="P254" i="4"/>
  <c r="P253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0" i="4"/>
  <c r="BH170" i="4"/>
  <c r="BG170" i="4"/>
  <c r="BF170" i="4"/>
  <c r="T170" i="4"/>
  <c r="T169" i="4" s="1"/>
  <c r="R170" i="4"/>
  <c r="R169" i="4" s="1"/>
  <c r="P170" i="4"/>
  <c r="P169" i="4" s="1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28" i="4"/>
  <c r="BH128" i="4"/>
  <c r="BG128" i="4"/>
  <c r="BF128" i="4"/>
  <c r="T128" i="4"/>
  <c r="R128" i="4"/>
  <c r="P128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4" i="4"/>
  <c r="BH114" i="4"/>
  <c r="BG114" i="4"/>
  <c r="BF114" i="4"/>
  <c r="T114" i="4"/>
  <c r="R114" i="4"/>
  <c r="P114" i="4"/>
  <c r="BI110" i="4"/>
  <c r="BH110" i="4"/>
  <c r="BG110" i="4"/>
  <c r="BF110" i="4"/>
  <c r="T110" i="4"/>
  <c r="R110" i="4"/>
  <c r="P110" i="4"/>
  <c r="J104" i="4"/>
  <c r="J103" i="4"/>
  <c r="F103" i="4"/>
  <c r="F101" i="4"/>
  <c r="E99" i="4"/>
  <c r="J59" i="4"/>
  <c r="J58" i="4"/>
  <c r="F58" i="4"/>
  <c r="F56" i="4"/>
  <c r="E54" i="4"/>
  <c r="J20" i="4"/>
  <c r="E20" i="4"/>
  <c r="F59" i="4" s="1"/>
  <c r="J19" i="4"/>
  <c r="J14" i="4"/>
  <c r="J101" i="4" s="1"/>
  <c r="E7" i="4"/>
  <c r="E95" i="4" s="1"/>
  <c r="J39" i="3"/>
  <c r="J38" i="3"/>
  <c r="AY57" i="1" s="1"/>
  <c r="J37" i="3"/>
  <c r="AX57" i="1" s="1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67" i="3"/>
  <c r="BH367" i="3"/>
  <c r="BG367" i="3"/>
  <c r="BF367" i="3"/>
  <c r="T367" i="3"/>
  <c r="R367" i="3"/>
  <c r="P367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T358" i="3" s="1"/>
  <c r="R359" i="3"/>
  <c r="R358" i="3" s="1"/>
  <c r="P359" i="3"/>
  <c r="P358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T316" i="3"/>
  <c r="R317" i="3"/>
  <c r="R316" i="3" s="1"/>
  <c r="P317" i="3"/>
  <c r="P316" i="3" s="1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2" i="3"/>
  <c r="BH302" i="3"/>
  <c r="BG302" i="3"/>
  <c r="BF302" i="3"/>
  <c r="T302" i="3"/>
  <c r="R302" i="3"/>
  <c r="P302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T227" i="3" s="1"/>
  <c r="R228" i="3"/>
  <c r="R227" i="3"/>
  <c r="P228" i="3"/>
  <c r="P227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J102" i="3"/>
  <c r="J101" i="3"/>
  <c r="F101" i="3"/>
  <c r="F99" i="3"/>
  <c r="E97" i="3"/>
  <c r="J59" i="3"/>
  <c r="J58" i="3"/>
  <c r="F58" i="3"/>
  <c r="F56" i="3"/>
  <c r="E54" i="3"/>
  <c r="J20" i="3"/>
  <c r="E20" i="3"/>
  <c r="F59" i="3"/>
  <c r="J19" i="3"/>
  <c r="J14" i="3"/>
  <c r="J99" i="3" s="1"/>
  <c r="E7" i="3"/>
  <c r="E93" i="3" s="1"/>
  <c r="J39" i="2"/>
  <c r="J38" i="2"/>
  <c r="AY56" i="1"/>
  <c r="J37" i="2"/>
  <c r="AX56" i="1" s="1"/>
  <c r="BI831" i="2"/>
  <c r="BH831" i="2"/>
  <c r="BG831" i="2"/>
  <c r="BF831" i="2"/>
  <c r="T831" i="2"/>
  <c r="R831" i="2"/>
  <c r="P831" i="2"/>
  <c r="BI828" i="2"/>
  <c r="BH828" i="2"/>
  <c r="BG828" i="2"/>
  <c r="BF828" i="2"/>
  <c r="T828" i="2"/>
  <c r="R828" i="2"/>
  <c r="P828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7" i="2"/>
  <c r="BH817" i="2"/>
  <c r="BG817" i="2"/>
  <c r="BF817" i="2"/>
  <c r="T817" i="2"/>
  <c r="R817" i="2"/>
  <c r="P817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8" i="2"/>
  <c r="BH808" i="2"/>
  <c r="BG808" i="2"/>
  <c r="BF808" i="2"/>
  <c r="T808" i="2"/>
  <c r="R808" i="2"/>
  <c r="P808" i="2"/>
  <c r="BI805" i="2"/>
  <c r="BH805" i="2"/>
  <c r="BG805" i="2"/>
  <c r="BF805" i="2"/>
  <c r="T805" i="2"/>
  <c r="R805" i="2"/>
  <c r="P805" i="2"/>
  <c r="BI802" i="2"/>
  <c r="BH802" i="2"/>
  <c r="BG802" i="2"/>
  <c r="BF802" i="2"/>
  <c r="T802" i="2"/>
  <c r="R802" i="2"/>
  <c r="P802" i="2"/>
  <c r="BI799" i="2"/>
  <c r="BH799" i="2"/>
  <c r="BG799" i="2"/>
  <c r="BF799" i="2"/>
  <c r="T799" i="2"/>
  <c r="R799" i="2"/>
  <c r="P799" i="2"/>
  <c r="BI794" i="2"/>
  <c r="BH794" i="2"/>
  <c r="BG794" i="2"/>
  <c r="BF794" i="2"/>
  <c r="T794" i="2"/>
  <c r="R794" i="2"/>
  <c r="P794" i="2"/>
  <c r="BI789" i="2"/>
  <c r="BH789" i="2"/>
  <c r="BG789" i="2"/>
  <c r="BF789" i="2"/>
  <c r="T789" i="2"/>
  <c r="R789" i="2"/>
  <c r="P789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3" i="2"/>
  <c r="BH773" i="2"/>
  <c r="BG773" i="2"/>
  <c r="BF773" i="2"/>
  <c r="T773" i="2"/>
  <c r="R773" i="2"/>
  <c r="P773" i="2"/>
  <c r="BI770" i="2"/>
  <c r="BH770" i="2"/>
  <c r="BG770" i="2"/>
  <c r="BF770" i="2"/>
  <c r="T770" i="2"/>
  <c r="R770" i="2"/>
  <c r="P770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61" i="2"/>
  <c r="BH761" i="2"/>
  <c r="BG761" i="2"/>
  <c r="BF761" i="2"/>
  <c r="T761" i="2"/>
  <c r="R761" i="2"/>
  <c r="P761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2" i="2"/>
  <c r="BH752" i="2"/>
  <c r="BG752" i="2"/>
  <c r="BF752" i="2"/>
  <c r="T752" i="2"/>
  <c r="R752" i="2"/>
  <c r="P752" i="2"/>
  <c r="BI749" i="2"/>
  <c r="BH749" i="2"/>
  <c r="BG749" i="2"/>
  <c r="BF749" i="2"/>
  <c r="T749" i="2"/>
  <c r="R749" i="2"/>
  <c r="P749" i="2"/>
  <c r="BI746" i="2"/>
  <c r="BH746" i="2"/>
  <c r="BG746" i="2"/>
  <c r="BF746" i="2"/>
  <c r="T746" i="2"/>
  <c r="R746" i="2"/>
  <c r="P746" i="2"/>
  <c r="BI742" i="2"/>
  <c r="BH742" i="2"/>
  <c r="BG742" i="2"/>
  <c r="BF742" i="2"/>
  <c r="T742" i="2"/>
  <c r="R742" i="2"/>
  <c r="P742" i="2"/>
  <c r="BI739" i="2"/>
  <c r="BH739" i="2"/>
  <c r="BG739" i="2"/>
  <c r="BF739" i="2"/>
  <c r="T739" i="2"/>
  <c r="R739" i="2"/>
  <c r="P739" i="2"/>
  <c r="BI737" i="2"/>
  <c r="BH737" i="2"/>
  <c r="BG737" i="2"/>
  <c r="BF737" i="2"/>
  <c r="T737" i="2"/>
  <c r="R737" i="2"/>
  <c r="P737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7" i="2"/>
  <c r="BH727" i="2"/>
  <c r="BG727" i="2"/>
  <c r="BF727" i="2"/>
  <c r="T727" i="2"/>
  <c r="R727" i="2"/>
  <c r="P727" i="2"/>
  <c r="BI724" i="2"/>
  <c r="BH724" i="2"/>
  <c r="BG724" i="2"/>
  <c r="BF724" i="2"/>
  <c r="T724" i="2"/>
  <c r="R724" i="2"/>
  <c r="P724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1" i="2"/>
  <c r="BH681" i="2"/>
  <c r="BG681" i="2"/>
  <c r="BF681" i="2"/>
  <c r="T681" i="2"/>
  <c r="R681" i="2"/>
  <c r="P681" i="2"/>
  <c r="BI678" i="2"/>
  <c r="BH678" i="2"/>
  <c r="BG678" i="2"/>
  <c r="BF678" i="2"/>
  <c r="T678" i="2"/>
  <c r="R678" i="2"/>
  <c r="P678" i="2"/>
  <c r="BI675" i="2"/>
  <c r="BH675" i="2"/>
  <c r="BG675" i="2"/>
  <c r="BF675" i="2"/>
  <c r="T675" i="2"/>
  <c r="R675" i="2"/>
  <c r="P675" i="2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6" i="2"/>
  <c r="BH666" i="2"/>
  <c r="BG666" i="2"/>
  <c r="BF666" i="2"/>
  <c r="T666" i="2"/>
  <c r="R666" i="2"/>
  <c r="P666" i="2"/>
  <c r="BI663" i="2"/>
  <c r="BH663" i="2"/>
  <c r="BG663" i="2"/>
  <c r="BF663" i="2"/>
  <c r="T663" i="2"/>
  <c r="R663" i="2"/>
  <c r="P663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8" i="2"/>
  <c r="BH608" i="2"/>
  <c r="BG608" i="2"/>
  <c r="BF608" i="2"/>
  <c r="T608" i="2"/>
  <c r="R608" i="2"/>
  <c r="P608" i="2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T347" i="2"/>
  <c r="R348" i="2"/>
  <c r="R347" i="2" s="1"/>
  <c r="P348" i="2"/>
  <c r="P347" i="2" s="1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59" i="2"/>
  <c r="BH259" i="2"/>
  <c r="BG259" i="2"/>
  <c r="BF259" i="2"/>
  <c r="T259" i="2"/>
  <c r="R259" i="2"/>
  <c r="P259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76" i="2"/>
  <c r="BH176" i="2"/>
  <c r="BG176" i="2"/>
  <c r="BF176" i="2"/>
  <c r="T176" i="2"/>
  <c r="R176" i="2"/>
  <c r="P176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T129" i="2"/>
  <c r="R130" i="2"/>
  <c r="R129" i="2" s="1"/>
  <c r="P130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J112" i="2"/>
  <c r="J111" i="2"/>
  <c r="F111" i="2"/>
  <c r="F109" i="2"/>
  <c r="E107" i="2"/>
  <c r="J59" i="2"/>
  <c r="J58" i="2"/>
  <c r="F58" i="2"/>
  <c r="F56" i="2"/>
  <c r="E54" i="2"/>
  <c r="J20" i="2"/>
  <c r="E20" i="2"/>
  <c r="F112" i="2" s="1"/>
  <c r="J19" i="2"/>
  <c r="J14" i="2"/>
  <c r="J109" i="2"/>
  <c r="E7" i="2"/>
  <c r="E103" i="2" s="1"/>
  <c r="L50" i="1"/>
  <c r="AM50" i="1"/>
  <c r="AM49" i="1"/>
  <c r="L49" i="1"/>
  <c r="AM47" i="1"/>
  <c r="L47" i="1"/>
  <c r="L45" i="1"/>
  <c r="L44" i="1"/>
  <c r="J205" i="6"/>
  <c r="CI125" i="6"/>
  <c r="J197" i="6"/>
  <c r="CI225" i="6"/>
  <c r="CI173" i="6"/>
  <c r="J134" i="6"/>
  <c r="J100" i="7"/>
  <c r="BK108" i="7"/>
  <c r="J108" i="7"/>
  <c r="BK817" i="2"/>
  <c r="BK779" i="2"/>
  <c r="J746" i="2"/>
  <c r="J715" i="2"/>
  <c r="BK672" i="2"/>
  <c r="J650" i="2"/>
  <c r="J636" i="2"/>
  <c r="J590" i="2"/>
  <c r="J566" i="2"/>
  <c r="J538" i="2"/>
  <c r="BK512" i="2"/>
  <c r="BK481" i="2"/>
  <c r="J433" i="2"/>
  <c r="BK403" i="2"/>
  <c r="J365" i="2"/>
  <c r="J323" i="2"/>
  <c r="BK290" i="2"/>
  <c r="BK247" i="2"/>
  <c r="J203" i="2"/>
  <c r="J151" i="2"/>
  <c r="J118" i="2"/>
  <c r="BK773" i="2"/>
  <c r="J733" i="2"/>
  <c r="BK698" i="2"/>
  <c r="BK666" i="2"/>
  <c r="J811" i="2"/>
  <c r="J766" i="2"/>
  <c r="BK733" i="2"/>
  <c r="J684" i="2"/>
  <c r="BK652" i="2"/>
  <c r="BK629" i="2"/>
  <c r="BK596" i="2"/>
  <c r="BK568" i="2"/>
  <c r="BK544" i="2"/>
  <c r="BK505" i="2"/>
  <c r="J487" i="2"/>
  <c r="J460" i="2"/>
  <c r="BK425" i="2"/>
  <c r="J380" i="2"/>
  <c r="J339" i="2"/>
  <c r="J290" i="2"/>
  <c r="J259" i="2"/>
  <c r="BK203" i="2"/>
  <c r="BK188" i="2"/>
  <c r="J652" i="2"/>
  <c r="BK627" i="2"/>
  <c r="J598" i="2"/>
  <c r="J576" i="2"/>
  <c r="BK562" i="2"/>
  <c r="J542" i="2"/>
  <c r="BK517" i="2"/>
  <c r="J477" i="2"/>
  <c r="BK452" i="2"/>
  <c r="BK423" i="2"/>
  <c r="J386" i="2"/>
  <c r="BK345" i="2"/>
  <c r="J305" i="2"/>
  <c r="J265" i="2"/>
  <c r="J217" i="2"/>
  <c r="BK161" i="2"/>
  <c r="BK372" i="3"/>
  <c r="J354" i="3"/>
  <c r="BK330" i="3"/>
  <c r="J272" i="3"/>
  <c r="J187" i="3"/>
  <c r="J120" i="3"/>
  <c r="BK354" i="3"/>
  <c r="J327" i="3"/>
  <c r="BK284" i="3"/>
  <c r="BK235" i="3"/>
  <c r="BK170" i="3"/>
  <c r="J108" i="3"/>
  <c r="J292" i="3"/>
  <c r="BK192" i="3"/>
  <c r="BK146" i="3"/>
  <c r="BK308" i="3"/>
  <c r="J266" i="3"/>
  <c r="J232" i="3"/>
  <c r="BK181" i="3"/>
  <c r="J123" i="3"/>
  <c r="J434" i="4"/>
  <c r="BK350" i="4"/>
  <c r="J323" i="4"/>
  <c r="BK278" i="4"/>
  <c r="J237" i="4"/>
  <c r="BK139" i="4"/>
  <c r="BK447" i="4"/>
  <c r="BK394" i="4"/>
  <c r="J321" i="4"/>
  <c r="BK289" i="4"/>
  <c r="BK227" i="4"/>
  <c r="J162" i="4"/>
  <c r="J121" i="4"/>
  <c r="J411" i="4"/>
  <c r="BK343" i="4"/>
  <c r="J319" i="4"/>
  <c r="J289" i="4"/>
  <c r="BK251" i="4"/>
  <c r="BK197" i="4"/>
  <c r="BK162" i="4"/>
  <c r="BK124" i="4"/>
  <c r="BK414" i="4"/>
  <c r="J376" i="4"/>
  <c r="BK317" i="4"/>
  <c r="BK266" i="4"/>
  <c r="J227" i="4"/>
  <c r="BK181" i="4"/>
  <c r="BK179" i="5"/>
  <c r="BK120" i="5"/>
  <c r="BK167" i="5"/>
  <c r="BK115" i="5"/>
  <c r="BK130" i="5"/>
  <c r="BK173" i="5"/>
  <c r="BK148" i="5"/>
  <c r="BK93" i="5"/>
  <c r="J173" i="6"/>
  <c r="J109" i="6"/>
  <c r="J219" i="6"/>
  <c r="J189" i="6"/>
  <c r="CI112" i="6"/>
  <c r="CI187" i="6"/>
  <c r="J151" i="6"/>
  <c r="J215" i="6"/>
  <c r="J145" i="6"/>
  <c r="J90" i="7"/>
  <c r="BK100" i="7"/>
  <c r="BK87" i="7"/>
  <c r="J823" i="2"/>
  <c r="BK805" i="2"/>
  <c r="BK739" i="2"/>
  <c r="BK712" i="2"/>
  <c r="BK695" i="2"/>
  <c r="BK655" i="2"/>
  <c r="BK634" i="2"/>
  <c r="J600" i="2"/>
  <c r="BK560" i="2"/>
  <c r="J532" i="2"/>
  <c r="J505" i="2"/>
  <c r="BK475" i="2"/>
  <c r="J430" i="2"/>
  <c r="J394" i="2"/>
  <c r="BK371" i="2"/>
  <c r="BK308" i="2"/>
  <c r="BK284" i="2"/>
  <c r="BK244" i="2"/>
  <c r="J198" i="2"/>
  <c r="BK145" i="2"/>
  <c r="J802" i="2"/>
  <c r="BK761" i="2"/>
  <c r="J724" i="2"/>
  <c r="J695" i="2"/>
  <c r="J675" i="2"/>
  <c r="BK821" i="2"/>
  <c r="J789" i="2"/>
  <c r="BK718" i="2"/>
  <c r="BK675" i="2"/>
  <c r="J638" i="2"/>
  <c r="J616" i="2"/>
  <c r="BK588" i="2"/>
  <c r="J562" i="2"/>
  <c r="J540" i="2"/>
  <c r="J520" i="2"/>
  <c r="BK473" i="2"/>
  <c r="BK457" i="2"/>
  <c r="BK400" i="2"/>
  <c r="J383" i="2"/>
  <c r="J337" i="2"/>
  <c r="BK293" i="2"/>
  <c r="J247" i="2"/>
  <c r="J214" i="2"/>
  <c r="J182" i="2"/>
  <c r="BK121" i="2"/>
  <c r="J634" i="2"/>
  <c r="J612" i="2"/>
  <c r="J596" i="2"/>
  <c r="BK578" i="2"/>
  <c r="J568" i="2"/>
  <c r="BK550" i="2"/>
  <c r="J536" i="2"/>
  <c r="BK525" i="2"/>
  <c r="BK495" i="2"/>
  <c r="BK440" i="2"/>
  <c r="BK397" i="2"/>
  <c r="BK368" i="2"/>
  <c r="BK339" i="2"/>
  <c r="J284" i="2"/>
  <c r="J231" i="2"/>
  <c r="J191" i="2"/>
  <c r="BK130" i="2"/>
  <c r="BK327" i="3"/>
  <c r="J299" i="3"/>
  <c r="J248" i="3"/>
  <c r="J196" i="3"/>
  <c r="J146" i="3"/>
  <c r="J372" i="3"/>
  <c r="BK335" i="3"/>
  <c r="BK292" i="3"/>
  <c r="BK242" i="3"/>
  <c r="BK218" i="3"/>
  <c r="BK111" i="3"/>
  <c r="J333" i="3"/>
  <c r="J263" i="3"/>
  <c r="BK184" i="3"/>
  <c r="BK137" i="3"/>
  <c r="BK306" i="3"/>
  <c r="J257" i="3"/>
  <c r="J224" i="3"/>
  <c r="J178" i="3"/>
  <c r="J453" i="4"/>
  <c r="J371" i="4"/>
  <c r="J343" i="4"/>
  <c r="BK307" i="4"/>
  <c r="J275" i="4"/>
  <c r="BK231" i="4"/>
  <c r="BK159" i="4"/>
  <c r="BK133" i="4"/>
  <c r="J440" i="4"/>
  <c r="BK367" i="4"/>
  <c r="J297" i="4"/>
  <c r="J231" i="4"/>
  <c r="BK185" i="4"/>
  <c r="J133" i="4"/>
  <c r="BK428" i="4"/>
  <c r="BK373" i="4"/>
  <c r="J341" i="4"/>
  <c r="BK312" i="4"/>
  <c r="BK241" i="4"/>
  <c r="J185" i="4"/>
  <c r="J139" i="4"/>
  <c r="BK434" i="4"/>
  <c r="BK365" i="4"/>
  <c r="BK321" i="4"/>
  <c r="BK302" i="4"/>
  <c r="J258" i="4"/>
  <c r="BK224" i="4"/>
  <c r="J178" i="4"/>
  <c r="J159" i="5"/>
  <c r="J93" i="5"/>
  <c r="J164" i="5"/>
  <c r="BK99" i="5"/>
  <c r="BK135" i="5"/>
  <c r="BK176" i="5"/>
  <c r="J154" i="5"/>
  <c r="J102" i="5"/>
  <c r="CI189" i="6"/>
  <c r="J143" i="6"/>
  <c r="BK602" i="2"/>
  <c r="BK572" i="2"/>
  <c r="BK542" i="2"/>
  <c r="J517" i="2"/>
  <c r="J484" i="2"/>
  <c r="J436" i="2"/>
  <c r="BK409" i="2"/>
  <c r="J368" i="2"/>
  <c r="BK325" i="2"/>
  <c r="BK305" i="2"/>
  <c r="J269" i="2"/>
  <c r="BK228" i="2"/>
  <c r="J176" i="2"/>
  <c r="BK126" i="2"/>
  <c r="J784" i="2"/>
  <c r="BK737" i="2"/>
  <c r="J712" i="2"/>
  <c r="BK681" i="2"/>
  <c r="BK823" i="2"/>
  <c r="BK786" i="2"/>
  <c r="BK749" i="2"/>
  <c r="J707" i="2"/>
  <c r="BK669" i="2"/>
  <c r="BK641" i="2"/>
  <c r="BK625" i="2"/>
  <c r="J602" i="2"/>
  <c r="J578" i="2"/>
  <c r="BK522" i="2"/>
  <c r="J493" i="2"/>
  <c r="J463" i="2"/>
  <c r="BK433" i="2"/>
  <c r="J397" i="2"/>
  <c r="J360" i="2"/>
  <c r="J327" i="2"/>
  <c r="BK269" i="2"/>
  <c r="J225" i="2"/>
  <c r="BK191" i="2"/>
  <c r="J148" i="2"/>
  <c r="BK647" i="2"/>
  <c r="J457" i="2"/>
  <c r="J425" i="2"/>
  <c r="BK377" i="2"/>
  <c r="J343" i="2"/>
  <c r="J302" i="2"/>
  <c r="J253" i="2"/>
  <c r="BK214" i="2"/>
  <c r="J126" i="2"/>
  <c r="J361" i="3"/>
  <c r="BK348" i="3"/>
  <c r="BK314" i="3"/>
  <c r="BK260" i="3"/>
  <c r="J198" i="3"/>
  <c r="J164" i="3"/>
  <c r="J367" i="3"/>
  <c r="J342" i="3"/>
  <c r="J286" i="3"/>
  <c r="J240" i="3"/>
  <c r="BK178" i="3"/>
  <c r="BK123" i="3"/>
  <c r="J338" i="3"/>
  <c r="J218" i="3"/>
  <c r="J190" i="3"/>
  <c r="BK140" i="3"/>
  <c r="BK317" i="3"/>
  <c r="J275" i="3"/>
  <c r="J235" i="3"/>
  <c r="J157" i="3"/>
  <c r="J117" i="3"/>
  <c r="J419" i="4"/>
  <c r="BK347" i="4"/>
  <c r="BK325" i="4"/>
  <c r="BK268" i="4"/>
  <c r="J214" i="4"/>
  <c r="BK459" i="4"/>
  <c r="J414" i="4"/>
  <c r="BK310" i="4"/>
  <c r="J263" i="4"/>
  <c r="BK170" i="4"/>
  <c r="J128" i="4"/>
  <c r="J408" i="4"/>
  <c r="BK339" i="4"/>
  <c r="J295" i="4"/>
  <c r="J266" i="4"/>
  <c r="BK191" i="4"/>
  <c r="BK128" i="4"/>
  <c r="J403" i="4"/>
  <c r="BK331" i="4"/>
  <c r="BK299" i="4"/>
  <c r="BK245" i="4"/>
  <c r="J191" i="4"/>
  <c r="BK157" i="5"/>
  <c r="J133" i="5"/>
  <c r="BK162" i="5"/>
  <c r="J109" i="5"/>
  <c r="J138" i="5"/>
  <c r="J120" i="5"/>
  <c r="J162" i="5"/>
  <c r="J122" i="5"/>
  <c r="J211" i="6"/>
  <c r="J170" i="6"/>
  <c r="CI116" i="6"/>
  <c r="CI217" i="6"/>
  <c r="CI179" i="6"/>
  <c r="CI109" i="6"/>
  <c r="CI191" i="6"/>
  <c r="J106" i="6"/>
  <c r="CI170" i="6"/>
  <c r="CI100" i="6"/>
  <c r="BK96" i="7"/>
  <c r="J175" i="6"/>
  <c r="J207" i="6"/>
  <c r="CI167" i="6"/>
  <c r="CI219" i="6"/>
  <c r="CI207" i="6"/>
  <c r="J154" i="6"/>
  <c r="J112" i="7"/>
  <c r="BK93" i="7"/>
  <c r="J821" i="2"/>
  <c r="J786" i="2"/>
  <c r="J770" i="2"/>
  <c r="J730" i="2"/>
  <c r="BK704" i="2"/>
  <c r="J660" i="2"/>
  <c r="J620" i="2"/>
  <c r="BK598" i="2"/>
  <c r="BK554" i="2"/>
  <c r="BK527" i="2"/>
  <c r="BK490" i="2"/>
  <c r="J469" i="2"/>
  <c r="J423" i="2"/>
  <c r="BK386" i="2"/>
  <c r="J345" i="2"/>
  <c r="J311" i="2"/>
  <c r="J278" i="2"/>
  <c r="BK237" i="2"/>
  <c r="BK195" i="2"/>
  <c r="J143" i="2"/>
  <c r="BK799" i="2"/>
  <c r="J755" i="2"/>
  <c r="BK710" i="2"/>
  <c r="J678" i="2"/>
  <c r="J817" i="2"/>
  <c r="BK776" i="2"/>
  <c r="BK742" i="2"/>
  <c r="J698" i="2"/>
  <c r="BK663" i="2"/>
  <c r="BK620" i="2"/>
  <c r="BK604" i="2"/>
  <c r="BK580" i="2"/>
  <c r="J552" i="2"/>
  <c r="J514" i="2"/>
  <c r="BK477" i="2"/>
  <c r="J449" i="2"/>
  <c r="J415" i="2"/>
  <c r="BK391" i="2"/>
  <c r="BK352" i="2"/>
  <c r="BK323" i="2"/>
  <c r="BK275" i="2"/>
  <c r="J228" i="2"/>
  <c r="BK198" i="2"/>
  <c r="J145" i="2"/>
  <c r="BK614" i="2"/>
  <c r="J592" i="2"/>
  <c r="J580" i="2"/>
  <c r="BK566" i="2"/>
  <c r="BK548" i="2"/>
  <c r="J527" i="2"/>
  <c r="J498" i="2"/>
  <c r="BK463" i="2"/>
  <c r="BK430" i="2"/>
  <c r="J371" i="2"/>
  <c r="BK337" i="2"/>
  <c r="BK278" i="2"/>
  <c r="J244" i="2"/>
  <c r="J210" i="2"/>
  <c r="J139" i="2"/>
  <c r="J364" i="3"/>
  <c r="BK345" i="3"/>
  <c r="J306" i="3"/>
  <c r="BK251" i="3"/>
  <c r="J201" i="3"/>
  <c r="J155" i="3"/>
  <c r="BK361" i="3"/>
  <c r="BK302" i="3"/>
  <c r="J260" i="3"/>
  <c r="J192" i="3"/>
  <c r="J127" i="3"/>
  <c r="J330" i="3"/>
  <c r="BK211" i="3"/>
  <c r="BK164" i="3"/>
  <c r="BK338" i="3"/>
  <c r="J278" i="3"/>
  <c r="BK240" i="3"/>
  <c r="BK190" i="3"/>
  <c r="J114" i="3"/>
  <c r="BK408" i="4"/>
  <c r="BK369" i="4"/>
  <c r="BK329" i="4"/>
  <c r="J286" i="4"/>
  <c r="J249" i="4"/>
  <c r="BK211" i="4"/>
  <c r="BK118" i="4"/>
  <c r="J425" i="4"/>
  <c r="J369" i="4"/>
  <c r="J302" i="4"/>
  <c r="J241" i="4"/>
  <c r="BK175" i="4"/>
  <c r="J136" i="4"/>
  <c r="BK425" i="4"/>
  <c r="BK371" i="4"/>
  <c r="J335" i="4"/>
  <c r="J299" i="4"/>
  <c r="J271" i="4"/>
  <c r="BK217" i="4"/>
  <c r="BK178" i="4"/>
  <c r="BK110" i="4"/>
  <c r="BK400" i="4"/>
  <c r="BK356" i="4"/>
  <c r="BK323" i="4"/>
  <c r="BK293" i="4"/>
  <c r="BK243" i="4"/>
  <c r="J203" i="4"/>
  <c r="BK185" i="5"/>
  <c r="J135" i="5"/>
  <c r="J188" i="5"/>
  <c r="BK159" i="5"/>
  <c r="BK141" i="5"/>
  <c r="BK102" i="5"/>
  <c r="J157" i="5"/>
  <c r="J105" i="5"/>
  <c r="J187" i="6"/>
  <c r="J112" i="6"/>
  <c r="J200" i="6"/>
  <c r="CI148" i="6"/>
  <c r="CI205" i="6"/>
  <c r="CI227" i="6"/>
  <c r="CI211" i="6"/>
  <c r="J164" i="6"/>
  <c r="J106" i="7"/>
  <c r="BK90" i="7"/>
  <c r="BK106" i="7"/>
  <c r="BK811" i="2"/>
  <c r="J776" i="2"/>
  <c r="J749" i="2"/>
  <c r="J718" i="2"/>
  <c r="J681" i="2"/>
  <c r="J647" i="2"/>
  <c r="BK616" i="2"/>
  <c r="BK592" i="2"/>
  <c r="J570" i="2"/>
  <c r="BK540" i="2"/>
  <c r="BK514" i="2"/>
  <c r="BK487" i="2"/>
  <c r="BK438" i="2"/>
  <c r="BK412" i="2"/>
  <c r="BK362" i="2"/>
  <c r="BK317" i="2"/>
  <c r="J275" i="2"/>
  <c r="J234" i="2"/>
  <c r="J188" i="2"/>
  <c r="J134" i="2"/>
  <c r="BK794" i="2"/>
  <c r="BK746" i="2"/>
  <c r="BK707" i="2"/>
  <c r="BK831" i="2"/>
  <c r="J814" i="2"/>
  <c r="BK764" i="2"/>
  <c r="J739" i="2"/>
  <c r="BK686" i="2"/>
  <c r="J657" i="2"/>
  <c r="BK622" i="2"/>
  <c r="BK600" i="2"/>
  <c r="J574" i="2"/>
  <c r="J546" i="2"/>
  <c r="BK509" i="2"/>
  <c r="J481" i="2"/>
  <c r="BK466" i="2"/>
  <c r="J421" i="2"/>
  <c r="BK365" i="2"/>
  <c r="BK343" i="2"/>
  <c r="BK314" i="2"/>
  <c r="BK265" i="2"/>
  <c r="BK222" i="2"/>
  <c r="J195" i="2"/>
  <c r="BK143" i="2"/>
  <c r="BK650" i="2"/>
  <c r="BK618" i="2"/>
  <c r="J604" i="2"/>
  <c r="BK590" i="2"/>
  <c r="BK574" i="2"/>
  <c r="BK564" i="2"/>
  <c r="J544" i="2"/>
  <c r="J509" i="2"/>
  <c r="J475" i="2"/>
  <c r="BK455" i="2"/>
  <c r="J427" i="2"/>
  <c r="BK383" i="2"/>
  <c r="BK348" i="2"/>
  <c r="J317" i="2"/>
  <c r="J272" i="2"/>
  <c r="BK220" i="2"/>
  <c r="BK170" i="2"/>
  <c r="AS55" i="1"/>
  <c r="BK266" i="3"/>
  <c r="BK175" i="3"/>
  <c r="J132" i="3"/>
  <c r="BK359" i="3"/>
  <c r="BK299" i="3"/>
  <c r="J269" i="3"/>
  <c r="BK232" i="3"/>
  <c r="J129" i="3"/>
  <c r="J308" i="3"/>
  <c r="J214" i="3"/>
  <c r="J167" i="3"/>
  <c r="BK117" i="3"/>
  <c r="J310" i="3"/>
  <c r="BK272" i="3"/>
  <c r="BK238" i="3"/>
  <c r="J184" i="3"/>
  <c r="BK120" i="3"/>
  <c r="BK431" i="4"/>
  <c r="J356" i="4"/>
  <c r="BK335" i="4"/>
  <c r="BK284" i="4"/>
  <c r="J245" i="4"/>
  <c r="BK208" i="4"/>
  <c r="J459" i="4"/>
  <c r="BK419" i="4"/>
  <c r="J373" i="4"/>
  <c r="J339" i="4"/>
  <c r="BK286" i="4"/>
  <c r="J224" i="4"/>
  <c r="J151" i="4"/>
  <c r="J447" i="4"/>
  <c r="BK416" i="4"/>
  <c r="BK352" i="4"/>
  <c r="BK327" i="4"/>
  <c r="BK247" i="4"/>
  <c r="J194" i="4"/>
  <c r="J156" i="4"/>
  <c r="J405" i="4"/>
  <c r="J382" i="4"/>
  <c r="J347" i="4"/>
  <c r="J291" i="4"/>
  <c r="J251" i="4"/>
  <c r="J208" i="4"/>
  <c r="J110" i="4"/>
  <c r="BK145" i="5"/>
  <c r="BK182" i="5"/>
  <c r="BK154" i="5"/>
  <c r="BK105" i="5"/>
  <c r="BK117" i="5"/>
  <c r="BK164" i="5"/>
  <c r="J115" i="5"/>
  <c r="CI193" i="6"/>
  <c r="CI157" i="6"/>
  <c r="J629" i="2"/>
  <c r="J594" i="2"/>
  <c r="J558" i="2"/>
  <c r="J534" i="2"/>
  <c r="J507" i="2"/>
  <c r="J473" i="2"/>
  <c r="BK427" i="2"/>
  <c r="J391" i="2"/>
  <c r="BK355" i="2"/>
  <c r="BK331" i="2"/>
  <c r="J281" i="2"/>
  <c r="BK241" i="2"/>
  <c r="BK201" i="2"/>
  <c r="BK139" i="2"/>
  <c r="BK766" i="2"/>
  <c r="J752" i="2"/>
  <c r="J700" i="2"/>
  <c r="BK684" i="2"/>
  <c r="J831" i="2"/>
  <c r="J799" i="2"/>
  <c r="J761" i="2"/>
  <c r="BK727" i="2"/>
  <c r="BK678" i="2"/>
  <c r="BK644" i="2"/>
  <c r="BK612" i="2"/>
  <c r="BK594" i="2"/>
  <c r="BK558" i="2"/>
  <c r="J548" i="2"/>
  <c r="BK503" i="2"/>
  <c r="J471" i="2"/>
  <c r="BK446" i="2"/>
  <c r="J409" i="2"/>
  <c r="BK374" i="2"/>
  <c r="J335" i="2"/>
  <c r="J299" i="2"/>
  <c r="BK253" i="2"/>
  <c r="BK210" i="2"/>
  <c r="J170" i="2"/>
  <c r="BK118" i="2"/>
  <c r="J622" i="2"/>
  <c r="BK436" i="2"/>
  <c r="BK389" i="2"/>
  <c r="J352" i="2"/>
  <c r="J308" i="2"/>
  <c r="J241" i="2"/>
  <c r="BK182" i="2"/>
  <c r="BK153" i="2"/>
  <c r="BK367" i="3"/>
  <c r="J352" i="3"/>
  <c r="BK324" i="3"/>
  <c r="J281" i="3"/>
  <c r="BK224" i="3"/>
  <c r="BK127" i="3"/>
  <c r="BK364" i="3"/>
  <c r="BK333" i="3"/>
  <c r="BK294" i="3"/>
  <c r="BK248" i="3"/>
  <c r="BK196" i="3"/>
  <c r="J137" i="3"/>
  <c r="BK310" i="3"/>
  <c r="J208" i="3"/>
  <c r="J172" i="3"/>
  <c r="BK129" i="3"/>
  <c r="J294" i="3"/>
  <c r="J242" i="3"/>
  <c r="J211" i="3"/>
  <c r="J140" i="3"/>
  <c r="BK403" i="4"/>
  <c r="J361" i="4"/>
  <c r="J293" i="4"/>
  <c r="J261" i="4"/>
  <c r="J199" i="4"/>
  <c r="J456" i="4"/>
  <c r="J379" i="4"/>
  <c r="BK345" i="4"/>
  <c r="J273" i="4"/>
  <c r="BK188" i="4"/>
  <c r="J149" i="4"/>
  <c r="J422" i="4"/>
  <c r="BK358" i="4"/>
  <c r="J310" i="4"/>
  <c r="BK249" i="4"/>
  <c r="J181" i="4"/>
  <c r="BK114" i="4"/>
  <c r="J394" i="4"/>
  <c r="J352" i="4"/>
  <c r="J307" i="4"/>
  <c r="J229" i="4"/>
  <c r="J170" i="4"/>
  <c r="J171" i="5"/>
  <c r="J99" i="5"/>
  <c r="J169" i="5"/>
  <c r="BK128" i="5"/>
  <c r="BK133" i="5"/>
  <c r="J185" i="5"/>
  <c r="J150" i="5"/>
  <c r="BK112" i="5"/>
  <c r="J191" i="6"/>
  <c r="CI145" i="6"/>
  <c r="J100" i="6"/>
  <c r="J213" i="6"/>
  <c r="J157" i="6"/>
  <c r="CI223" i="6"/>
  <c r="CI181" i="6"/>
  <c r="J223" i="6"/>
  <c r="J209" i="6"/>
  <c r="J160" i="6"/>
  <c r="J437" i="4"/>
  <c r="BK337" i="4"/>
  <c r="J317" i="4"/>
  <c r="J247" i="4"/>
  <c r="BK149" i="4"/>
  <c r="J445" i="4"/>
  <c r="J363" i="4"/>
  <c r="BK291" i="4"/>
  <c r="J220" i="4"/>
  <c r="J159" i="4"/>
  <c r="J431" i="4"/>
  <c r="J367" i="4"/>
  <c r="J325" i="4"/>
  <c r="BK275" i="4"/>
  <c r="BK199" i="4"/>
  <c r="BK151" i="4"/>
  <c r="J428" i="4"/>
  <c r="BK379" i="4"/>
  <c r="BK319" i="4"/>
  <c r="BK261" i="4"/>
  <c r="BK206" i="4"/>
  <c r="BK188" i="5"/>
  <c r="CI154" i="6"/>
  <c r="CI106" i="6"/>
  <c r="J183" i="6"/>
  <c r="CI134" i="6"/>
  <c r="CI213" i="6"/>
  <c r="J167" i="6"/>
  <c r="J104" i="7"/>
  <c r="J93" i="7"/>
  <c r="BK808" i="2"/>
  <c r="J758" i="2"/>
  <c r="J721" i="2"/>
  <c r="J692" i="2"/>
  <c r="J644" i="2"/>
  <c r="J608" i="2"/>
  <c r="BK576" i="2"/>
  <c r="BK546" i="2"/>
  <c r="BK520" i="2"/>
  <c r="J503" i="2"/>
  <c r="BK443" i="2"/>
  <c r="BK415" i="2"/>
  <c r="J374" i="2"/>
  <c r="BK335" i="2"/>
  <c r="BK302" i="2"/>
  <c r="BK272" i="2"/>
  <c r="BK217" i="2"/>
  <c r="J161" i="2"/>
  <c r="J130" i="2"/>
  <c r="BK789" i="2"/>
  <c r="J742" i="2"/>
  <c r="BK721" i="2"/>
  <c r="J689" i="2"/>
  <c r="BK828" i="2"/>
  <c r="J794" i="2"/>
  <c r="BK755" i="2"/>
  <c r="J710" i="2"/>
  <c r="J672" i="2"/>
  <c r="BK636" i="2"/>
  <c r="J614" i="2"/>
  <c r="J586" i="2"/>
  <c r="J560" i="2"/>
  <c r="J530" i="2"/>
  <c r="BK498" i="2"/>
  <c r="BK469" i="2"/>
  <c r="J438" i="2"/>
  <c r="J406" i="2"/>
  <c r="J362" i="2"/>
  <c r="BK333" i="2"/>
  <c r="BK311" i="2"/>
  <c r="J237" i="2"/>
  <c r="J220" i="2"/>
  <c r="J164" i="2"/>
  <c r="J123" i="2"/>
  <c r="BK638" i="2"/>
  <c r="J606" i="2"/>
  <c r="J588" i="2"/>
  <c r="BK570" i="2"/>
  <c r="J554" i="2"/>
  <c r="BK534" i="2"/>
  <c r="BK507" i="2"/>
  <c r="BK471" i="2"/>
  <c r="J443" i="2"/>
  <c r="J400" i="2"/>
  <c r="J355" i="2"/>
  <c r="J320" i="2"/>
  <c r="BK296" i="2"/>
  <c r="BK225" i="2"/>
  <c r="BK176" i="2"/>
  <c r="BK123" i="2"/>
  <c r="J359" i="3"/>
  <c r="J350" i="3"/>
  <c r="J321" i="3"/>
  <c r="BK289" i="3"/>
  <c r="J238" i="3"/>
  <c r="J170" i="3"/>
  <c r="J373" i="3"/>
  <c r="J340" i="3"/>
  <c r="J289" i="3"/>
  <c r="J254" i="3"/>
  <c r="BK221" i="3"/>
  <c r="J143" i="3"/>
  <c r="BK340" i="3"/>
  <c r="BK269" i="3"/>
  <c r="J175" i="3"/>
  <c r="BK132" i="3"/>
  <c r="J297" i="3"/>
  <c r="J251" i="3"/>
  <c r="BK214" i="3"/>
  <c r="BK155" i="3"/>
  <c r="BK442" i="4"/>
  <c r="BK388" i="4"/>
  <c r="BK341" i="4"/>
  <c r="J304" i="4"/>
  <c r="BK263" i="4"/>
  <c r="BK220" i="4"/>
  <c r="BK165" i="4"/>
  <c r="BK456" i="4"/>
  <c r="J416" i="4"/>
  <c r="J354" i="4"/>
  <c r="BK271" i="4"/>
  <c r="J206" i="4"/>
  <c r="BK156" i="4"/>
  <c r="BK437" i="4"/>
  <c r="J397" i="4"/>
  <c r="BK363" i="4"/>
  <c r="J329" i="4"/>
  <c r="J278" i="4"/>
  <c r="J268" i="4"/>
  <c r="J243" i="4"/>
  <c r="J188" i="4"/>
  <c r="BK145" i="4"/>
  <c r="J442" i="4"/>
  <c r="J388" i="4"/>
  <c r="J350" i="4"/>
  <c r="BK304" i="4"/>
  <c r="J254" i="4"/>
  <c r="J211" i="4"/>
  <c r="J124" i="4"/>
  <c r="J152" i="5"/>
  <c r="BK109" i="5"/>
  <c r="J176" i="5"/>
  <c r="J145" i="5"/>
  <c r="BK96" i="5"/>
  <c r="BK122" i="5"/>
  <c r="J167" i="5"/>
  <c r="J125" i="5"/>
  <c r="CI209" i="6"/>
  <c r="CI151" i="6"/>
  <c r="J227" i="6"/>
  <c r="CI215" i="6"/>
  <c r="CI164" i="6"/>
  <c r="CI103" i="6"/>
  <c r="J179" i="6"/>
  <c r="J221" i="6"/>
  <c r="J193" i="6"/>
  <c r="J103" i="6"/>
  <c r="BK112" i="7"/>
  <c r="J96" i="7"/>
  <c r="J87" i="7"/>
  <c r="BK814" i="2"/>
  <c r="BK784" i="2"/>
  <c r="J764" i="2"/>
  <c r="BK724" i="2"/>
  <c r="BK700" i="2"/>
  <c r="J663" i="2"/>
  <c r="J641" i="2"/>
  <c r="BK606" i="2"/>
  <c r="BK582" i="2"/>
  <c r="J550" i="2"/>
  <c r="J522" i="2"/>
  <c r="BK493" i="2"/>
  <c r="J452" i="2"/>
  <c r="BK421" i="2"/>
  <c r="BK380" i="2"/>
  <c r="J348" i="2"/>
  <c r="J333" i="2"/>
  <c r="J296" i="2"/>
  <c r="BK259" i="2"/>
  <c r="J207" i="2"/>
  <c r="J153" i="2"/>
  <c r="J121" i="2"/>
  <c r="J779" i="2"/>
  <c r="BK730" i="2"/>
  <c r="BK715" i="2"/>
  <c r="J686" i="2"/>
  <c r="J828" i="2"/>
  <c r="BK802" i="2"/>
  <c r="J773" i="2"/>
  <c r="BK752" i="2"/>
  <c r="J704" i="2"/>
  <c r="J666" i="2"/>
  <c r="J627" i="2"/>
  <c r="BK608" i="2"/>
  <c r="J582" i="2"/>
  <c r="J556" i="2"/>
  <c r="BK532" i="2"/>
  <c r="BK500" i="2"/>
  <c r="J490" i="2"/>
  <c r="J440" i="2"/>
  <c r="J412" i="2"/>
  <c r="BK394" i="2"/>
  <c r="J357" i="2"/>
  <c r="J331" i="2"/>
  <c r="BK281" i="2"/>
  <c r="BK231" i="2"/>
  <c r="BK207" i="2"/>
  <c r="BK151" i="2"/>
  <c r="BK657" i="2"/>
  <c r="J625" i="2"/>
  <c r="BK610" i="2"/>
  <c r="BK584" i="2"/>
  <c r="J572" i="2"/>
  <c r="BK556" i="2"/>
  <c r="BK538" i="2"/>
  <c r="BK530" i="2"/>
  <c r="J500" i="2"/>
  <c r="J466" i="2"/>
  <c r="BK449" i="2"/>
  <c r="BK406" i="2"/>
  <c r="BK357" i="2"/>
  <c r="J325" i="2"/>
  <c r="BK299" i="2"/>
  <c r="J250" i="2"/>
  <c r="BK213" i="2"/>
  <c r="BK155" i="2"/>
  <c r="J348" i="3"/>
  <c r="J335" i="3"/>
  <c r="J317" i="3"/>
  <c r="BK286" i="3"/>
  <c r="J221" i="3"/>
  <c r="BK167" i="3"/>
  <c r="BK114" i="3"/>
  <c r="BK352" i="3"/>
  <c r="J324" i="3"/>
  <c r="BK281" i="3"/>
  <c r="BK257" i="3"/>
  <c r="J181" i="3"/>
  <c r="J160" i="3"/>
  <c r="J345" i="3"/>
  <c r="BK275" i="3"/>
  <c r="BK198" i="3"/>
  <c r="BK157" i="3"/>
  <c r="BK321" i="3"/>
  <c r="J284" i="3"/>
  <c r="J245" i="3"/>
  <c r="BK208" i="3"/>
  <c r="J149" i="3"/>
  <c r="BK440" i="4"/>
  <c r="BK405" i="4"/>
  <c r="J345" i="4"/>
  <c r="J327" i="4"/>
  <c r="BK295" i="4"/>
  <c r="BK254" i="4"/>
  <c r="J217" i="4"/>
  <c r="J145" i="4"/>
  <c r="BK453" i="4"/>
  <c r="BK411" i="4"/>
  <c r="BK361" i="4"/>
  <c r="J315" i="4"/>
  <c r="BK258" i="4"/>
  <c r="J197" i="4"/>
  <c r="J167" i="4"/>
  <c r="J118" i="4"/>
  <c r="J400" i="4"/>
  <c r="J365" i="4"/>
  <c r="BK333" i="4"/>
  <c r="BK297" i="4"/>
  <c r="BK203" i="4"/>
  <c r="J175" i="4"/>
  <c r="BK121" i="4"/>
  <c r="BK450" i="4"/>
  <c r="BK397" i="4"/>
  <c r="BK354" i="4"/>
  <c r="J312" i="4"/>
  <c r="BK273" i="4"/>
  <c r="J234" i="4"/>
  <c r="BK194" i="4"/>
  <c r="J182" i="5"/>
  <c r="J112" i="5"/>
  <c r="J173" i="5"/>
  <c r="J117" i="5"/>
  <c r="J148" i="5"/>
  <c r="J128" i="5"/>
  <c r="BK171" i="5"/>
  <c r="BK138" i="5"/>
  <c r="CI221" i="6"/>
  <c r="J181" i="6"/>
  <c r="J148" i="6"/>
  <c r="J610" i="2"/>
  <c r="BK586" i="2"/>
  <c r="BK552" i="2"/>
  <c r="J525" i="2"/>
  <c r="J495" i="2"/>
  <c r="BK460" i="2"/>
  <c r="BK418" i="2"/>
  <c r="J377" i="2"/>
  <c r="BK341" i="2"/>
  <c r="J314" i="2"/>
  <c r="J293" i="2"/>
  <c r="BK250" i="2"/>
  <c r="J213" i="2"/>
  <c r="J155" i="2"/>
  <c r="BK148" i="2"/>
  <c r="J805" i="2"/>
  <c r="BK758" i="2"/>
  <c r="J727" i="2"/>
  <c r="BK692" i="2"/>
  <c r="J669" i="2"/>
  <c r="J808" i="2"/>
  <c r="BK770" i="2"/>
  <c r="J737" i="2"/>
  <c r="BK689" i="2"/>
  <c r="BK660" i="2"/>
  <c r="BK632" i="2"/>
  <c r="J618" i="2"/>
  <c r="J584" i="2"/>
  <c r="J564" i="2"/>
  <c r="BK536" i="2"/>
  <c r="J512" i="2"/>
  <c r="BK484" i="2"/>
  <c r="J455" i="2"/>
  <c r="J418" i="2"/>
  <c r="J389" i="2"/>
  <c r="J341" i="2"/>
  <c r="BK320" i="2"/>
  <c r="BK287" i="2"/>
  <c r="BK234" i="2"/>
  <c r="J201" i="2"/>
  <c r="BK134" i="2"/>
  <c r="J655" i="2"/>
  <c r="J632" i="2"/>
  <c r="J446" i="2"/>
  <c r="J403" i="2"/>
  <c r="BK360" i="2"/>
  <c r="BK327" i="2"/>
  <c r="J287" i="2"/>
  <c r="J222" i="2"/>
  <c r="BK164" i="2"/>
  <c r="BK373" i="3"/>
  <c r="J356" i="3"/>
  <c r="BK342" i="3"/>
  <c r="BK297" i="3"/>
  <c r="BK245" i="3"/>
  <c r="BK172" i="3"/>
  <c r="BK143" i="3"/>
  <c r="J111" i="3"/>
  <c r="BK356" i="3"/>
  <c r="J314" i="3"/>
  <c r="BK263" i="3"/>
  <c r="BK228" i="3"/>
  <c r="BK149" i="3"/>
  <c r="BK350" i="3"/>
  <c r="BK278" i="3"/>
  <c r="BK201" i="3"/>
  <c r="BK160" i="3"/>
  <c r="BK108" i="3"/>
  <c r="J302" i="3"/>
  <c r="BK254" i="3"/>
  <c r="J228" i="3"/>
  <c r="BK187" i="3"/>
  <c r="J450" i="4"/>
  <c r="BK382" i="4"/>
  <c r="J333" i="4"/>
  <c r="BK281" i="4"/>
  <c r="BK234" i="4"/>
  <c r="BK136" i="4"/>
  <c r="BK422" i="4"/>
  <c r="J337" i="4"/>
  <c r="BK229" i="4"/>
  <c r="J165" i="4"/>
  <c r="J114" i="4"/>
  <c r="BK376" i="4"/>
  <c r="J331" i="4"/>
  <c r="J284" i="4"/>
  <c r="BK237" i="4"/>
  <c r="BK167" i="4"/>
  <c r="BK445" i="4"/>
  <c r="J358" i="4"/>
  <c r="BK315" i="4"/>
  <c r="J281" i="4"/>
  <c r="BK214" i="4"/>
  <c r="J141" i="5"/>
  <c r="J179" i="5"/>
  <c r="BK150" i="5"/>
  <c r="BK152" i="5"/>
  <c r="BK125" i="5"/>
  <c r="BK169" i="5"/>
  <c r="J130" i="5"/>
  <c r="J96" i="5"/>
  <c r="CI175" i="6"/>
  <c r="J125" i="6"/>
  <c r="J225" i="6"/>
  <c r="CI197" i="6"/>
  <c r="J116" i="6"/>
  <c r="CI200" i="6"/>
  <c r="CI160" i="6"/>
  <c r="J217" i="6"/>
  <c r="CI183" i="6"/>
  <c r="CI143" i="6"/>
  <c r="BK104" i="7"/>
  <c r="CI204" i="6" l="1"/>
  <c r="CI203" i="6" s="1"/>
  <c r="J203" i="6" s="1"/>
  <c r="T117" i="2"/>
  <c r="BK133" i="2"/>
  <c r="J133" i="2"/>
  <c r="J67" i="2"/>
  <c r="R133" i="2"/>
  <c r="P152" i="2"/>
  <c r="BK209" i="2"/>
  <c r="J209" i="2"/>
  <c r="J69" i="2" s="1"/>
  <c r="BK224" i="2"/>
  <c r="J224" i="2" s="1"/>
  <c r="J70" i="2" s="1"/>
  <c r="R224" i="2"/>
  <c r="T224" i="2"/>
  <c r="BK107" i="3"/>
  <c r="J107" i="3"/>
  <c r="J65" i="3" s="1"/>
  <c r="T163" i="3"/>
  <c r="T195" i="3"/>
  <c r="R200" i="3"/>
  <c r="R217" i="3"/>
  <c r="R231" i="3"/>
  <c r="BK288" i="3"/>
  <c r="J288" i="3"/>
  <c r="J72" i="3" s="1"/>
  <c r="BK298" i="3"/>
  <c r="J298" i="3" s="1"/>
  <c r="J73" i="3" s="1"/>
  <c r="P305" i="3"/>
  <c r="T320" i="3"/>
  <c r="T329" i="3"/>
  <c r="BK344" i="3"/>
  <c r="J344" i="3" s="1"/>
  <c r="J79" i="3" s="1"/>
  <c r="P360" i="3"/>
  <c r="P371" i="3"/>
  <c r="P370" i="3" s="1"/>
  <c r="R109" i="4"/>
  <c r="T155" i="4"/>
  <c r="T164" i="4"/>
  <c r="BK174" i="4"/>
  <c r="J174" i="4"/>
  <c r="J69" i="4" s="1"/>
  <c r="P187" i="4"/>
  <c r="BK202" i="4"/>
  <c r="J202" i="4"/>
  <c r="J71" i="4" s="1"/>
  <c r="BK223" i="4"/>
  <c r="J223" i="4" s="1"/>
  <c r="J72" i="4" s="1"/>
  <c r="T233" i="4"/>
  <c r="R240" i="4"/>
  <c r="P257" i="4"/>
  <c r="BK270" i="4"/>
  <c r="J270" i="4" s="1"/>
  <c r="J78" i="4" s="1"/>
  <c r="BK277" i="4"/>
  <c r="J277" i="4"/>
  <c r="J79" i="4" s="1"/>
  <c r="R283" i="4"/>
  <c r="P375" i="4"/>
  <c r="T407" i="4"/>
  <c r="T436" i="4"/>
  <c r="T449" i="4"/>
  <c r="T92" i="5"/>
  <c r="T144" i="5"/>
  <c r="R178" i="5"/>
  <c r="R99" i="6"/>
  <c r="R115" i="6"/>
  <c r="T153" i="6"/>
  <c r="P163" i="6"/>
  <c r="R169" i="6"/>
  <c r="T178" i="6"/>
  <c r="P196" i="6"/>
  <c r="R204" i="6"/>
  <c r="R203" i="6" s="1"/>
  <c r="R86" i="7"/>
  <c r="R103" i="7"/>
  <c r="R85" i="7" s="1"/>
  <c r="R84" i="7" s="1"/>
  <c r="R117" i="2"/>
  <c r="BK152" i="2"/>
  <c r="J152" i="2" s="1"/>
  <c r="J68" i="2" s="1"/>
  <c r="T152" i="2"/>
  <c r="R209" i="2"/>
  <c r="P224" i="2"/>
  <c r="BK240" i="2"/>
  <c r="J240" i="2" s="1"/>
  <c r="J71" i="2" s="1"/>
  <c r="R240" i="2"/>
  <c r="P322" i="2"/>
  <c r="T322" i="2"/>
  <c r="P351" i="2"/>
  <c r="T351" i="2"/>
  <c r="BK385" i="2"/>
  <c r="J385" i="2" s="1"/>
  <c r="J76" i="2" s="1"/>
  <c r="T385" i="2"/>
  <c r="BK402" i="2"/>
  <c r="J402" i="2" s="1"/>
  <c r="J77" i="2" s="1"/>
  <c r="R402" i="2"/>
  <c r="BK429" i="2"/>
  <c r="J429" i="2" s="1"/>
  <c r="J78" i="2" s="1"/>
  <c r="T429" i="2"/>
  <c r="BK459" i="2"/>
  <c r="J459" i="2" s="1"/>
  <c r="J79" i="2" s="1"/>
  <c r="R459" i="2"/>
  <c r="P497" i="2"/>
  <c r="T497" i="2"/>
  <c r="P624" i="2"/>
  <c r="T624" i="2"/>
  <c r="P631" i="2"/>
  <c r="R631" i="2"/>
  <c r="BK640" i="2"/>
  <c r="J640" i="2" s="1"/>
  <c r="J83" i="2" s="1"/>
  <c r="T640" i="2"/>
  <c r="P646" i="2"/>
  <c r="R646" i="2"/>
  <c r="BK659" i="2"/>
  <c r="J659" i="2" s="1"/>
  <c r="J85" i="2" s="1"/>
  <c r="T659" i="2"/>
  <c r="P683" i="2"/>
  <c r="T683" i="2"/>
  <c r="BK694" i="2"/>
  <c r="J694" i="2" s="1"/>
  <c r="J87" i="2" s="1"/>
  <c r="T694" i="2"/>
  <c r="P723" i="2"/>
  <c r="T723" i="2"/>
  <c r="P751" i="2"/>
  <c r="T751" i="2"/>
  <c r="BK772" i="2"/>
  <c r="J772" i="2" s="1"/>
  <c r="J90" i="2" s="1"/>
  <c r="T772" i="2"/>
  <c r="P804" i="2"/>
  <c r="R804" i="2"/>
  <c r="BK820" i="2"/>
  <c r="J820" i="2" s="1"/>
  <c r="J92" i="2" s="1"/>
  <c r="R820" i="2"/>
  <c r="BK827" i="2"/>
  <c r="J827" i="2" s="1"/>
  <c r="J93" i="2" s="1"/>
  <c r="R827" i="2"/>
  <c r="T107" i="3"/>
  <c r="P163" i="3"/>
  <c r="P195" i="3"/>
  <c r="T200" i="3"/>
  <c r="T217" i="3"/>
  <c r="BK231" i="3"/>
  <c r="J231" i="3"/>
  <c r="J71" i="3" s="1"/>
  <c r="T288" i="3"/>
  <c r="T298" i="3"/>
  <c r="R305" i="3"/>
  <c r="P320" i="3"/>
  <c r="BK329" i="3"/>
  <c r="J329" i="3" s="1"/>
  <c r="J78" i="3" s="1"/>
  <c r="T344" i="3"/>
  <c r="T360" i="3"/>
  <c r="R371" i="3"/>
  <c r="R370" i="3" s="1"/>
  <c r="BK109" i="4"/>
  <c r="J109" i="4" s="1"/>
  <c r="J65" i="4" s="1"/>
  <c r="R155" i="4"/>
  <c r="R164" i="4"/>
  <c r="P174" i="4"/>
  <c r="R187" i="4"/>
  <c r="R202" i="4"/>
  <c r="P223" i="4"/>
  <c r="BK233" i="4"/>
  <c r="J233" i="4" s="1"/>
  <c r="J73" i="4" s="1"/>
  <c r="P240" i="4"/>
  <c r="R257" i="4"/>
  <c r="P270" i="4"/>
  <c r="T270" i="4"/>
  <c r="T277" i="4"/>
  <c r="BK283" i="4"/>
  <c r="J283" i="4" s="1"/>
  <c r="J80" i="4" s="1"/>
  <c r="T375" i="4"/>
  <c r="BK407" i="4"/>
  <c r="J407" i="4" s="1"/>
  <c r="J82" i="4" s="1"/>
  <c r="BK436" i="4"/>
  <c r="J436" i="4"/>
  <c r="J83" i="4" s="1"/>
  <c r="P449" i="4"/>
  <c r="P92" i="5"/>
  <c r="BK144" i="5"/>
  <c r="J144" i="5" s="1"/>
  <c r="J66" i="5" s="1"/>
  <c r="P178" i="5"/>
  <c r="P99" i="6"/>
  <c r="T115" i="6"/>
  <c r="CI153" i="6"/>
  <c r="J153" i="6" s="1"/>
  <c r="J67" i="6" s="1"/>
  <c r="R163" i="6"/>
  <c r="P169" i="6"/>
  <c r="P178" i="6"/>
  <c r="CI196" i="6"/>
  <c r="J196" i="6" s="1"/>
  <c r="J73" i="6" s="1"/>
  <c r="P204" i="6"/>
  <c r="P203" i="6" s="1"/>
  <c r="BK86" i="7"/>
  <c r="J86" i="7"/>
  <c r="J61" i="7"/>
  <c r="BK103" i="7"/>
  <c r="J103" i="7" s="1"/>
  <c r="J63" i="7" s="1"/>
  <c r="BK117" i="2"/>
  <c r="J117" i="2"/>
  <c r="J65" i="2" s="1"/>
  <c r="P117" i="2"/>
  <c r="P133" i="2"/>
  <c r="T133" i="2"/>
  <c r="R152" i="2"/>
  <c r="P209" i="2"/>
  <c r="T209" i="2"/>
  <c r="P240" i="2"/>
  <c r="T240" i="2"/>
  <c r="BK322" i="2"/>
  <c r="J322" i="2"/>
  <c r="J72" i="2"/>
  <c r="R322" i="2"/>
  <c r="BK351" i="2"/>
  <c r="J351" i="2" s="1"/>
  <c r="J75" i="2" s="1"/>
  <c r="R351" i="2"/>
  <c r="P385" i="2"/>
  <c r="R385" i="2"/>
  <c r="P402" i="2"/>
  <c r="T402" i="2"/>
  <c r="P429" i="2"/>
  <c r="R429" i="2"/>
  <c r="P459" i="2"/>
  <c r="T459" i="2"/>
  <c r="BK497" i="2"/>
  <c r="J497" i="2" s="1"/>
  <c r="J80" i="2" s="1"/>
  <c r="R497" i="2"/>
  <c r="BK624" i="2"/>
  <c r="J624" i="2" s="1"/>
  <c r="J81" i="2" s="1"/>
  <c r="R624" i="2"/>
  <c r="BK631" i="2"/>
  <c r="J631" i="2" s="1"/>
  <c r="J82" i="2" s="1"/>
  <c r="T631" i="2"/>
  <c r="P640" i="2"/>
  <c r="R640" i="2"/>
  <c r="BK646" i="2"/>
  <c r="J646" i="2" s="1"/>
  <c r="J84" i="2" s="1"/>
  <c r="T646" i="2"/>
  <c r="P659" i="2"/>
  <c r="R659" i="2"/>
  <c r="BK683" i="2"/>
  <c r="J683" i="2" s="1"/>
  <c r="J86" i="2" s="1"/>
  <c r="R683" i="2"/>
  <c r="P694" i="2"/>
  <c r="R694" i="2"/>
  <c r="BK723" i="2"/>
  <c r="J723" i="2" s="1"/>
  <c r="J88" i="2" s="1"/>
  <c r="R723" i="2"/>
  <c r="BK751" i="2"/>
  <c r="J751" i="2" s="1"/>
  <c r="J89" i="2" s="1"/>
  <c r="R751" i="2"/>
  <c r="P772" i="2"/>
  <c r="R772" i="2"/>
  <c r="BK804" i="2"/>
  <c r="J804" i="2" s="1"/>
  <c r="J91" i="2" s="1"/>
  <c r="T804" i="2"/>
  <c r="P820" i="2"/>
  <c r="T820" i="2"/>
  <c r="P827" i="2"/>
  <c r="T827" i="2"/>
  <c r="R107" i="3"/>
  <c r="BK163" i="3"/>
  <c r="J163" i="3"/>
  <c r="J66" i="3" s="1"/>
  <c r="BK195" i="3"/>
  <c r="J195" i="3" s="1"/>
  <c r="J67" i="3" s="1"/>
  <c r="P200" i="3"/>
  <c r="BK217" i="3"/>
  <c r="J217" i="3" s="1"/>
  <c r="J69" i="3" s="1"/>
  <c r="T231" i="3"/>
  <c r="P288" i="3"/>
  <c r="P298" i="3"/>
  <c r="BK305" i="3"/>
  <c r="J305" i="3" s="1"/>
  <c r="J74" i="3" s="1"/>
  <c r="BK320" i="3"/>
  <c r="R329" i="3"/>
  <c r="R319" i="3" s="1"/>
  <c r="R344" i="3"/>
  <c r="R360" i="3"/>
  <c r="T371" i="3"/>
  <c r="T370" i="3"/>
  <c r="T109" i="4"/>
  <c r="P155" i="4"/>
  <c r="P164" i="4"/>
  <c r="T174" i="4"/>
  <c r="T187" i="4"/>
  <c r="T202" i="4"/>
  <c r="T223" i="4"/>
  <c r="P233" i="4"/>
  <c r="T240" i="4"/>
  <c r="T257" i="4"/>
  <c r="P277" i="4"/>
  <c r="T283" i="4"/>
  <c r="BK375" i="4"/>
  <c r="J375" i="4"/>
  <c r="J81" i="4" s="1"/>
  <c r="R407" i="4"/>
  <c r="R436" i="4"/>
  <c r="R449" i="4"/>
  <c r="R92" i="5"/>
  <c r="R91" i="5"/>
  <c r="R90" i="5" s="1"/>
  <c r="R144" i="5"/>
  <c r="T178" i="5"/>
  <c r="CI99" i="6"/>
  <c r="J99" i="6" s="1"/>
  <c r="J65" i="6" s="1"/>
  <c r="P115" i="6"/>
  <c r="P153" i="6"/>
  <c r="T163" i="6"/>
  <c r="T169" i="6"/>
  <c r="R178" i="6"/>
  <c r="T196" i="6"/>
  <c r="T86" i="7"/>
  <c r="T85" i="7" s="1"/>
  <c r="T84" i="7" s="1"/>
  <c r="T103" i="7"/>
  <c r="P107" i="3"/>
  <c r="R163" i="3"/>
  <c r="R195" i="3"/>
  <c r="BK200" i="3"/>
  <c r="J200" i="3"/>
  <c r="J68" i="3" s="1"/>
  <c r="P217" i="3"/>
  <c r="P231" i="3"/>
  <c r="R288" i="3"/>
  <c r="R298" i="3"/>
  <c r="T305" i="3"/>
  <c r="R320" i="3"/>
  <c r="P329" i="3"/>
  <c r="P344" i="3"/>
  <c r="BK360" i="3"/>
  <c r="J360" i="3"/>
  <c r="J81" i="3" s="1"/>
  <c r="BK371" i="3"/>
  <c r="BK370" i="3"/>
  <c r="J370" i="3"/>
  <c r="J82" i="3" s="1"/>
  <c r="P109" i="4"/>
  <c r="BK155" i="4"/>
  <c r="J155" i="4"/>
  <c r="J66" i="4" s="1"/>
  <c r="BK164" i="4"/>
  <c r="J164" i="4"/>
  <c r="J67" i="4"/>
  <c r="R174" i="4"/>
  <c r="BK187" i="4"/>
  <c r="J187" i="4" s="1"/>
  <c r="J70" i="4" s="1"/>
  <c r="P202" i="4"/>
  <c r="R223" i="4"/>
  <c r="R233" i="4"/>
  <c r="BK240" i="4"/>
  <c r="J240" i="4" s="1"/>
  <c r="J74" i="4" s="1"/>
  <c r="BK257" i="4"/>
  <c r="J257" i="4"/>
  <c r="J77" i="4" s="1"/>
  <c r="R270" i="4"/>
  <c r="R277" i="4"/>
  <c r="P283" i="4"/>
  <c r="R375" i="4"/>
  <c r="P407" i="4"/>
  <c r="P436" i="4"/>
  <c r="BK449" i="4"/>
  <c r="J449" i="4" s="1"/>
  <c r="J84" i="4" s="1"/>
  <c r="BK92" i="5"/>
  <c r="J92" i="5"/>
  <c r="J65" i="5" s="1"/>
  <c r="P144" i="5"/>
  <c r="BK178" i="5"/>
  <c r="J178" i="5"/>
  <c r="J67" i="5" s="1"/>
  <c r="T99" i="6"/>
  <c r="CI115" i="6"/>
  <c r="J115" i="6" s="1"/>
  <c r="J66" i="6" s="1"/>
  <c r="R153" i="6"/>
  <c r="CI163" i="6"/>
  <c r="J163" i="6" s="1"/>
  <c r="J68" i="6" s="1"/>
  <c r="CI169" i="6"/>
  <c r="J169" i="6" s="1"/>
  <c r="J69" i="6" s="1"/>
  <c r="CI178" i="6"/>
  <c r="J178" i="6" s="1"/>
  <c r="J70" i="6" s="1"/>
  <c r="R196" i="6"/>
  <c r="T204" i="6"/>
  <c r="T203" i="6" s="1"/>
  <c r="P86" i="7"/>
  <c r="P85" i="7" s="1"/>
  <c r="P84" i="7" s="1"/>
  <c r="AU61" i="1" s="1"/>
  <c r="P103" i="7"/>
  <c r="BK129" i="2"/>
  <c r="J129" i="2"/>
  <c r="J66" i="2"/>
  <c r="BK169" i="4"/>
  <c r="J169" i="4" s="1"/>
  <c r="J68" i="4" s="1"/>
  <c r="BK253" i="4"/>
  <c r="J253" i="4"/>
  <c r="J75" i="4" s="1"/>
  <c r="BK99" i="7"/>
  <c r="J99" i="7"/>
  <c r="J62" i="7"/>
  <c r="BK111" i="7"/>
  <c r="J111" i="7"/>
  <c r="J64" i="7" s="1"/>
  <c r="BK347" i="2"/>
  <c r="J347" i="2" s="1"/>
  <c r="J73" i="2" s="1"/>
  <c r="BK316" i="3"/>
  <c r="J316" i="3"/>
  <c r="J75" i="3" s="1"/>
  <c r="BK227" i="3"/>
  <c r="J227" i="3" s="1"/>
  <c r="J70" i="3" s="1"/>
  <c r="BK358" i="3"/>
  <c r="J358" i="3"/>
  <c r="J80" i="3"/>
  <c r="BK458" i="4"/>
  <c r="J458" i="4" s="1"/>
  <c r="J85" i="4" s="1"/>
  <c r="BK187" i="5"/>
  <c r="J187" i="5"/>
  <c r="J68" i="5" s="1"/>
  <c r="CI192" i="6"/>
  <c r="J192" i="6" s="1"/>
  <c r="J71" i="6" s="1"/>
  <c r="E74" i="7"/>
  <c r="BE87" i="7"/>
  <c r="BE100" i="7"/>
  <c r="BE108" i="7"/>
  <c r="J52" i="7"/>
  <c r="BE90" i="7"/>
  <c r="BE96" i="7"/>
  <c r="BE112" i="7"/>
  <c r="F55" i="7"/>
  <c r="BE104" i="7"/>
  <c r="BE106" i="7"/>
  <c r="BE93" i="7"/>
  <c r="F59" i="6"/>
  <c r="CC106" i="6"/>
  <c r="CC109" i="6"/>
  <c r="CC148" i="6"/>
  <c r="CC164" i="6"/>
  <c r="CC175" i="6"/>
  <c r="CC179" i="6"/>
  <c r="CC189" i="6"/>
  <c r="CC200" i="6"/>
  <c r="CC112" i="6"/>
  <c r="CC116" i="6"/>
  <c r="CC143" i="6"/>
  <c r="CC145" i="6"/>
  <c r="CC154" i="6"/>
  <c r="CC173" i="6"/>
  <c r="CC211" i="6"/>
  <c r="CC215" i="6"/>
  <c r="CC217" i="6"/>
  <c r="CC219" i="6"/>
  <c r="J56" i="6"/>
  <c r="E85" i="6"/>
  <c r="CC134" i="6"/>
  <c r="CC151" i="6"/>
  <c r="CC157" i="6"/>
  <c r="CC167" i="6"/>
  <c r="CC170" i="6"/>
  <c r="CC183" i="6"/>
  <c r="CC187" i="6"/>
  <c r="CC191" i="6"/>
  <c r="CC193" i="6"/>
  <c r="CC205" i="6"/>
  <c r="CC207" i="6"/>
  <c r="CC209" i="6"/>
  <c r="CC221" i="6"/>
  <c r="CC227" i="6"/>
  <c r="CC100" i="6"/>
  <c r="CC103" i="6"/>
  <c r="CC125" i="6"/>
  <c r="CC160" i="6"/>
  <c r="CC181" i="6"/>
  <c r="CC197" i="6"/>
  <c r="CC213" i="6"/>
  <c r="CC223" i="6"/>
  <c r="CC225" i="6"/>
  <c r="J84" i="5"/>
  <c r="BE117" i="5"/>
  <c r="BE133" i="5"/>
  <c r="BE141" i="5"/>
  <c r="BE150" i="5"/>
  <c r="BE179" i="5"/>
  <c r="BE185" i="5"/>
  <c r="BE188" i="5"/>
  <c r="E50" i="5"/>
  <c r="F87" i="5"/>
  <c r="BE105" i="5"/>
  <c r="BE154" i="5"/>
  <c r="BE157" i="5"/>
  <c r="BE159" i="5"/>
  <c r="BE167" i="5"/>
  <c r="BE169" i="5"/>
  <c r="BE171" i="5"/>
  <c r="BE173" i="5"/>
  <c r="BE176" i="5"/>
  <c r="BE182" i="5"/>
  <c r="BE93" i="5"/>
  <c r="BE99" i="5"/>
  <c r="BE109" i="5"/>
  <c r="BE120" i="5"/>
  <c r="BE130" i="5"/>
  <c r="BE138" i="5"/>
  <c r="BE145" i="5"/>
  <c r="BE96" i="5"/>
  <c r="BE102" i="5"/>
  <c r="BE112" i="5"/>
  <c r="BE115" i="5"/>
  <c r="BE122" i="5"/>
  <c r="BE125" i="5"/>
  <c r="BE128" i="5"/>
  <c r="BE135" i="5"/>
  <c r="BE148" i="5"/>
  <c r="BE152" i="5"/>
  <c r="BE162" i="5"/>
  <c r="BE164" i="5"/>
  <c r="J320" i="3"/>
  <c r="J77" i="3" s="1"/>
  <c r="J371" i="3"/>
  <c r="J83" i="3"/>
  <c r="BE114" i="4"/>
  <c r="BE118" i="4"/>
  <c r="BE128" i="4"/>
  <c r="BE136" i="4"/>
  <c r="BE139" i="4"/>
  <c r="BE145" i="4"/>
  <c r="BE149" i="4"/>
  <c r="BE156" i="4"/>
  <c r="BE159" i="4"/>
  <c r="BE162" i="4"/>
  <c r="BE165" i="4"/>
  <c r="BE185" i="4"/>
  <c r="BE197" i="4"/>
  <c r="BE217" i="4"/>
  <c r="BE229" i="4"/>
  <c r="BE237" i="4"/>
  <c r="BE247" i="4"/>
  <c r="BE263" i="4"/>
  <c r="BE268" i="4"/>
  <c r="BE275" i="4"/>
  <c r="BE284" i="4"/>
  <c r="BE295" i="4"/>
  <c r="BE307" i="4"/>
  <c r="BE325" i="4"/>
  <c r="BE327" i="4"/>
  <c r="BE335" i="4"/>
  <c r="BE337" i="4"/>
  <c r="BE339" i="4"/>
  <c r="BE343" i="4"/>
  <c r="BE358" i="4"/>
  <c r="BE361" i="4"/>
  <c r="BE367" i="4"/>
  <c r="BE369" i="4"/>
  <c r="BE371" i="4"/>
  <c r="BE388" i="4"/>
  <c r="BE408" i="4"/>
  <c r="BE416" i="4"/>
  <c r="BE422" i="4"/>
  <c r="BE437" i="4"/>
  <c r="J56" i="4"/>
  <c r="F104" i="4"/>
  <c r="BE133" i="4"/>
  <c r="BE206" i="4"/>
  <c r="BE220" i="4"/>
  <c r="BE224" i="4"/>
  <c r="BE231" i="4"/>
  <c r="BE258" i="4"/>
  <c r="BE261" i="4"/>
  <c r="BE291" i="4"/>
  <c r="BE299" i="4"/>
  <c r="BE302" i="4"/>
  <c r="BE304" i="4"/>
  <c r="BE315" i="4"/>
  <c r="BE321" i="4"/>
  <c r="BE345" i="4"/>
  <c r="BE347" i="4"/>
  <c r="BE354" i="4"/>
  <c r="BE379" i="4"/>
  <c r="BE382" i="4"/>
  <c r="BE403" i="4"/>
  <c r="BE440" i="4"/>
  <c r="BE442" i="4"/>
  <c r="BE447" i="4"/>
  <c r="BE450" i="4"/>
  <c r="E50" i="4"/>
  <c r="BE178" i="4"/>
  <c r="BE191" i="4"/>
  <c r="BE199" i="4"/>
  <c r="BE208" i="4"/>
  <c r="BE211" i="4"/>
  <c r="BE214" i="4"/>
  <c r="BE234" i="4"/>
  <c r="BE243" i="4"/>
  <c r="BE245" i="4"/>
  <c r="BE249" i="4"/>
  <c r="BE251" i="4"/>
  <c r="BE254" i="4"/>
  <c r="BE266" i="4"/>
  <c r="BE273" i="4"/>
  <c r="BE278" i="4"/>
  <c r="BE281" i="4"/>
  <c r="BE293" i="4"/>
  <c r="BE317" i="4"/>
  <c r="BE323" i="4"/>
  <c r="BE329" i="4"/>
  <c r="BE331" i="4"/>
  <c r="BE333" i="4"/>
  <c r="BE341" i="4"/>
  <c r="BE350" i="4"/>
  <c r="BE356" i="4"/>
  <c r="BE363" i="4"/>
  <c r="BE397" i="4"/>
  <c r="BE400" i="4"/>
  <c r="BE405" i="4"/>
  <c r="BE428" i="4"/>
  <c r="BE431" i="4"/>
  <c r="BE434" i="4"/>
  <c r="BE453" i="4"/>
  <c r="BE456" i="4"/>
  <c r="BE459" i="4"/>
  <c r="BE110" i="4"/>
  <c r="BE121" i="4"/>
  <c r="BE124" i="4"/>
  <c r="BE151" i="4"/>
  <c r="BE167" i="4"/>
  <c r="BE170" i="4"/>
  <c r="BE175" i="4"/>
  <c r="BE181" i="4"/>
  <c r="BE188" i="4"/>
  <c r="BE194" i="4"/>
  <c r="BE203" i="4"/>
  <c r="BE227" i="4"/>
  <c r="BE241" i="4"/>
  <c r="BE271" i="4"/>
  <c r="BE286" i="4"/>
  <c r="BE289" i="4"/>
  <c r="BE297" i="4"/>
  <c r="BE310" i="4"/>
  <c r="BE312" i="4"/>
  <c r="BE319" i="4"/>
  <c r="BE352" i="4"/>
  <c r="BE365" i="4"/>
  <c r="BE373" i="4"/>
  <c r="BE376" i="4"/>
  <c r="BE394" i="4"/>
  <c r="BE411" i="4"/>
  <c r="BE414" i="4"/>
  <c r="BE419" i="4"/>
  <c r="BE425" i="4"/>
  <c r="BE445" i="4"/>
  <c r="F102" i="3"/>
  <c r="BE108" i="3"/>
  <c r="BE127" i="3"/>
  <c r="BE129" i="3"/>
  <c r="BE132" i="3"/>
  <c r="BE143" i="3"/>
  <c r="BE160" i="3"/>
  <c r="BE167" i="3"/>
  <c r="BE170" i="3"/>
  <c r="BE172" i="3"/>
  <c r="BE192" i="3"/>
  <c r="BE218" i="3"/>
  <c r="BE245" i="3"/>
  <c r="BE257" i="3"/>
  <c r="BE260" i="3"/>
  <c r="BE266" i="3"/>
  <c r="BE278" i="3"/>
  <c r="BE286" i="3"/>
  <c r="BE289" i="3"/>
  <c r="BE310" i="3"/>
  <c r="BE327" i="3"/>
  <c r="BE330" i="3"/>
  <c r="BE333" i="3"/>
  <c r="BE340" i="3"/>
  <c r="BE372" i="3"/>
  <c r="E50" i="3"/>
  <c r="BE111" i="3"/>
  <c r="BE120" i="3"/>
  <c r="BE123" i="3"/>
  <c r="BE140" i="3"/>
  <c r="BE149" i="3"/>
  <c r="BE175" i="3"/>
  <c r="BE178" i="3"/>
  <c r="BE221" i="3"/>
  <c r="BE224" i="3"/>
  <c r="BE228" i="3"/>
  <c r="BE235" i="3"/>
  <c r="BE238" i="3"/>
  <c r="BE242" i="3"/>
  <c r="BE248" i="3"/>
  <c r="BE251" i="3"/>
  <c r="BE263" i="3"/>
  <c r="BE281" i="3"/>
  <c r="BE284" i="3"/>
  <c r="BE294" i="3"/>
  <c r="BE297" i="3"/>
  <c r="BE299" i="3"/>
  <c r="BE302" i="3"/>
  <c r="BE314" i="3"/>
  <c r="BE317" i="3"/>
  <c r="BE321" i="3"/>
  <c r="BE324" i="3"/>
  <c r="BE335" i="3"/>
  <c r="J56" i="3"/>
  <c r="BE114" i="3"/>
  <c r="BE117" i="3"/>
  <c r="BE155" i="3"/>
  <c r="BE164" i="3"/>
  <c r="BE184" i="3"/>
  <c r="BE187" i="3"/>
  <c r="BE198" i="3"/>
  <c r="BE201" i="3"/>
  <c r="BE211" i="3"/>
  <c r="BE275" i="3"/>
  <c r="BE308" i="3"/>
  <c r="BE342" i="3"/>
  <c r="BE345" i="3"/>
  <c r="BE350" i="3"/>
  <c r="BE352" i="3"/>
  <c r="BE354" i="3"/>
  <c r="BE373" i="3"/>
  <c r="BE137" i="3"/>
  <c r="BE146" i="3"/>
  <c r="BE157" i="3"/>
  <c r="BE181" i="3"/>
  <c r="BE190" i="3"/>
  <c r="BE196" i="3"/>
  <c r="BE208" i="3"/>
  <c r="BE214" i="3"/>
  <c r="BE232" i="3"/>
  <c r="BE240" i="3"/>
  <c r="BE254" i="3"/>
  <c r="BE269" i="3"/>
  <c r="BE272" i="3"/>
  <c r="BE292" i="3"/>
  <c r="BE306" i="3"/>
  <c r="BE338" i="3"/>
  <c r="BE348" i="3"/>
  <c r="BE356" i="3"/>
  <c r="BE359" i="3"/>
  <c r="BE361" i="3"/>
  <c r="BE364" i="3"/>
  <c r="BE367" i="3"/>
  <c r="F59" i="2"/>
  <c r="BE121" i="2"/>
  <c r="BE126" i="2"/>
  <c r="BE148" i="2"/>
  <c r="BE333" i="2"/>
  <c r="BE335" i="2"/>
  <c r="BE348" i="2"/>
  <c r="BE365" i="2"/>
  <c r="BE374" i="2"/>
  <c r="BE380" i="2"/>
  <c r="BE394" i="2"/>
  <c r="BE418" i="2"/>
  <c r="BE421" i="2"/>
  <c r="BE438" i="2"/>
  <c r="BE457" i="2"/>
  <c r="BE469" i="2"/>
  <c r="BE514" i="2"/>
  <c r="BE522" i="2"/>
  <c r="BE546" i="2"/>
  <c r="BE558" i="2"/>
  <c r="BE560" i="2"/>
  <c r="BE582" i="2"/>
  <c r="BE606" i="2"/>
  <c r="BE608" i="2"/>
  <c r="BE629" i="2"/>
  <c r="BE636" i="2"/>
  <c r="BE644" i="2"/>
  <c r="BE652" i="2"/>
  <c r="BE655" i="2"/>
  <c r="BE660" i="2"/>
  <c r="J56" i="2"/>
  <c r="BE118" i="2"/>
  <c r="BE139" i="2"/>
  <c r="BE161" i="2"/>
  <c r="BE176" i="2"/>
  <c r="BE182" i="2"/>
  <c r="BE188" i="2"/>
  <c r="BE191" i="2"/>
  <c r="BE195" i="2"/>
  <c r="BE213" i="2"/>
  <c r="BE217" i="2"/>
  <c r="BE220" i="2"/>
  <c r="BE222" i="2"/>
  <c r="BE228" i="2"/>
  <c r="BE231" i="2"/>
  <c r="BE244" i="2"/>
  <c r="BE247" i="2"/>
  <c r="BE250" i="2"/>
  <c r="BE259" i="2"/>
  <c r="BE272" i="2"/>
  <c r="BE278" i="2"/>
  <c r="BE284" i="2"/>
  <c r="BE296" i="2"/>
  <c r="BE308" i="2"/>
  <c r="BE317" i="2"/>
  <c r="BE325" i="2"/>
  <c r="BE331" i="2"/>
  <c r="BE341" i="2"/>
  <c r="BE355" i="2"/>
  <c r="BE357" i="2"/>
  <c r="BE362" i="2"/>
  <c r="BE371" i="2"/>
  <c r="BE377" i="2"/>
  <c r="BE383" i="2"/>
  <c r="BE386" i="2"/>
  <c r="BE397" i="2"/>
  <c r="BE400" i="2"/>
  <c r="BE412" i="2"/>
  <c r="BE423" i="2"/>
  <c r="BE430" i="2"/>
  <c r="BE443" i="2"/>
  <c r="BE452" i="2"/>
  <c r="BE455" i="2"/>
  <c r="BE466" i="2"/>
  <c r="BE475" i="2"/>
  <c r="BE481" i="2"/>
  <c r="BE484" i="2"/>
  <c r="BE490" i="2"/>
  <c r="BE493" i="2"/>
  <c r="BE498" i="2"/>
  <c r="BE500" i="2"/>
  <c r="BE503" i="2"/>
  <c r="BE507" i="2"/>
  <c r="BE520" i="2"/>
  <c r="BE527" i="2"/>
  <c r="BE534" i="2"/>
  <c r="BE538" i="2"/>
  <c r="BE542" i="2"/>
  <c r="BE550" i="2"/>
  <c r="BE552" i="2"/>
  <c r="BE556" i="2"/>
  <c r="BE562" i="2"/>
  <c r="BE566" i="2"/>
  <c r="BE572" i="2"/>
  <c r="BE576" i="2"/>
  <c r="BE586" i="2"/>
  <c r="BE592" i="2"/>
  <c r="BE594" i="2"/>
  <c r="BE598" i="2"/>
  <c r="BE602" i="2"/>
  <c r="BE610" i="2"/>
  <c r="BE612" i="2"/>
  <c r="BE616" i="2"/>
  <c r="BE620" i="2"/>
  <c r="BE634" i="2"/>
  <c r="BE650" i="2"/>
  <c r="BE657" i="2"/>
  <c r="BE672" i="2"/>
  <c r="BE681" i="2"/>
  <c r="BE695" i="2"/>
  <c r="BE700" i="2"/>
  <c r="BE707" i="2"/>
  <c r="BE715" i="2"/>
  <c r="BE724" i="2"/>
  <c r="BE727" i="2"/>
  <c r="BE730" i="2"/>
  <c r="BE737" i="2"/>
  <c r="BE739" i="2"/>
  <c r="BE746" i="2"/>
  <c r="BE758" i="2"/>
  <c r="BE761" i="2"/>
  <c r="BE766" i="2"/>
  <c r="BE773" i="2"/>
  <c r="BE784" i="2"/>
  <c r="BE789" i="2"/>
  <c r="BE794" i="2"/>
  <c r="BE799" i="2"/>
  <c r="BE805" i="2"/>
  <c r="BE808" i="2"/>
  <c r="BE811" i="2"/>
  <c r="BE814" i="2"/>
  <c r="BE817" i="2"/>
  <c r="BE823" i="2"/>
  <c r="BE828" i="2"/>
  <c r="BE831" i="2"/>
  <c r="BE663" i="2"/>
  <c r="BE675" i="2"/>
  <c r="BE678" i="2"/>
  <c r="BE689" i="2"/>
  <c r="BE692" i="2"/>
  <c r="BE704" i="2"/>
  <c r="BE712" i="2"/>
  <c r="BE718" i="2"/>
  <c r="BE721" i="2"/>
  <c r="BE733" i="2"/>
  <c r="BE742" i="2"/>
  <c r="BE749" i="2"/>
  <c r="BE755" i="2"/>
  <c r="BE764" i="2"/>
  <c r="BE770" i="2"/>
  <c r="BE776" i="2"/>
  <c r="BE786" i="2"/>
  <c r="E50" i="2"/>
  <c r="BE123" i="2"/>
  <c r="BE130" i="2"/>
  <c r="BE134" i="2"/>
  <c r="BE143" i="2"/>
  <c r="BE145" i="2"/>
  <c r="BE151" i="2"/>
  <c r="BE153" i="2"/>
  <c r="BE155" i="2"/>
  <c r="BE164" i="2"/>
  <c r="BE170" i="2"/>
  <c r="BE198" i="2"/>
  <c r="BE201" i="2"/>
  <c r="BE203" i="2"/>
  <c r="BE207" i="2"/>
  <c r="BE210" i="2"/>
  <c r="BE214" i="2"/>
  <c r="BE225" i="2"/>
  <c r="BE234" i="2"/>
  <c r="BE237" i="2"/>
  <c r="BE241" i="2"/>
  <c r="BE253" i="2"/>
  <c r="BE265" i="2"/>
  <c r="BE269" i="2"/>
  <c r="BE275" i="2"/>
  <c r="BE281" i="2"/>
  <c r="BE287" i="2"/>
  <c r="BE290" i="2"/>
  <c r="BE293" i="2"/>
  <c r="BE299" i="2"/>
  <c r="BE302" i="2"/>
  <c r="BE305" i="2"/>
  <c r="BE311" i="2"/>
  <c r="BE314" i="2"/>
  <c r="BE320" i="2"/>
  <c r="BE323" i="2"/>
  <c r="BE327" i="2"/>
  <c r="BE337" i="2"/>
  <c r="BE339" i="2"/>
  <c r="BE343" i="2"/>
  <c r="BE345" i="2"/>
  <c r="BE352" i="2"/>
  <c r="BE360" i="2"/>
  <c r="BE368" i="2"/>
  <c r="BE389" i="2"/>
  <c r="BE391" i="2"/>
  <c r="BE403" i="2"/>
  <c r="BE406" i="2"/>
  <c r="BE409" i="2"/>
  <c r="BE415" i="2"/>
  <c r="BE425" i="2"/>
  <c r="BE427" i="2"/>
  <c r="BE433" i="2"/>
  <c r="BE436" i="2"/>
  <c r="BE440" i="2"/>
  <c r="BE446" i="2"/>
  <c r="BE449" i="2"/>
  <c r="BE460" i="2"/>
  <c r="BE463" i="2"/>
  <c r="BE471" i="2"/>
  <c r="BE473" i="2"/>
  <c r="BE477" i="2"/>
  <c r="BE487" i="2"/>
  <c r="BE495" i="2"/>
  <c r="BE505" i="2"/>
  <c r="BE509" i="2"/>
  <c r="BE512" i="2"/>
  <c r="BE517" i="2"/>
  <c r="BE525" i="2"/>
  <c r="BE530" i="2"/>
  <c r="BE532" i="2"/>
  <c r="BE536" i="2"/>
  <c r="BE540" i="2"/>
  <c r="BE544" i="2"/>
  <c r="BE548" i="2"/>
  <c r="BE554" i="2"/>
  <c r="BE564" i="2"/>
  <c r="BE568" i="2"/>
  <c r="BE570" i="2"/>
  <c r="BE574" i="2"/>
  <c r="BE578" i="2"/>
  <c r="BE580" i="2"/>
  <c r="BE584" i="2"/>
  <c r="BE588" i="2"/>
  <c r="BE590" i="2"/>
  <c r="BE596" i="2"/>
  <c r="BE600" i="2"/>
  <c r="BE604" i="2"/>
  <c r="BE614" i="2"/>
  <c r="BE618" i="2"/>
  <c r="BE622" i="2"/>
  <c r="BE625" i="2"/>
  <c r="BE627" i="2"/>
  <c r="BE632" i="2"/>
  <c r="BE638" i="2"/>
  <c r="BE641" i="2"/>
  <c r="BE647" i="2"/>
  <c r="BE666" i="2"/>
  <c r="BE669" i="2"/>
  <c r="BE684" i="2"/>
  <c r="BE686" i="2"/>
  <c r="BE698" i="2"/>
  <c r="BE710" i="2"/>
  <c r="BE752" i="2"/>
  <c r="BE779" i="2"/>
  <c r="BE802" i="2"/>
  <c r="BE821" i="2"/>
  <c r="F36" i="2"/>
  <c r="BA56" i="1" s="1"/>
  <c r="F36" i="5"/>
  <c r="BA59" i="1" s="1"/>
  <c r="F39" i="2"/>
  <c r="BD56" i="1" s="1"/>
  <c r="F36" i="7"/>
  <c r="BC61" i="1" s="1"/>
  <c r="J36" i="3"/>
  <c r="AW57" i="1" s="1"/>
  <c r="F37" i="7"/>
  <c r="BD61" i="1" s="1"/>
  <c r="J36" i="2"/>
  <c r="AW56" i="1" s="1"/>
  <c r="F37" i="6"/>
  <c r="BB60" i="1" s="1"/>
  <c r="F38" i="5"/>
  <c r="BC59" i="1" s="1"/>
  <c r="F37" i="5"/>
  <c r="BB59" i="1" s="1"/>
  <c r="F38" i="6"/>
  <c r="BC60" i="1" s="1"/>
  <c r="J34" i="7"/>
  <c r="AW61" i="1" s="1"/>
  <c r="F36" i="3"/>
  <c r="BA57" i="1" s="1"/>
  <c r="F36" i="4"/>
  <c r="BA58" i="1" s="1"/>
  <c r="J36" i="5"/>
  <c r="AW59" i="1" s="1"/>
  <c r="F36" i="6"/>
  <c r="BA60" i="1" s="1"/>
  <c r="F35" i="7"/>
  <c r="BB61" i="1" s="1"/>
  <c r="F38" i="4"/>
  <c r="BC58" i="1" s="1"/>
  <c r="AS54" i="1"/>
  <c r="F37" i="3"/>
  <c r="BB57" i="1" s="1"/>
  <c r="F39" i="3"/>
  <c r="BD57" i="1"/>
  <c r="F39" i="5"/>
  <c r="BD59" i="1"/>
  <c r="F39" i="6"/>
  <c r="BD60" i="1" s="1"/>
  <c r="J36" i="4"/>
  <c r="AW58" i="1" s="1"/>
  <c r="F34" i="7"/>
  <c r="BA61" i="1"/>
  <c r="F37" i="2"/>
  <c r="BB56" i="1"/>
  <c r="F38" i="3"/>
  <c r="BC57" i="1"/>
  <c r="F39" i="4"/>
  <c r="BD58" i="1" s="1"/>
  <c r="F37" i="4"/>
  <c r="BB58" i="1"/>
  <c r="F38" i="2"/>
  <c r="BC56" i="1" s="1"/>
  <c r="J36" i="6"/>
  <c r="AW60" i="1" s="1"/>
  <c r="J204" i="6" l="1"/>
  <c r="J75" i="6" s="1"/>
  <c r="T98" i="6"/>
  <c r="T97" i="6" s="1"/>
  <c r="BK350" i="2"/>
  <c r="J350" i="2" s="1"/>
  <c r="J74" i="2" s="1"/>
  <c r="BK256" i="4"/>
  <c r="J256" i="4" s="1"/>
  <c r="J76" i="4" s="1"/>
  <c r="T108" i="4"/>
  <c r="P116" i="2"/>
  <c r="T91" i="5"/>
  <c r="T90" i="5"/>
  <c r="P256" i="4"/>
  <c r="P107" i="4" s="1"/>
  <c r="AU58" i="1" s="1"/>
  <c r="R108" i="4"/>
  <c r="P106" i="3"/>
  <c r="CI98" i="6"/>
  <c r="BK319" i="3"/>
  <c r="J319" i="3"/>
  <c r="J76" i="3" s="1"/>
  <c r="P98" i="6"/>
  <c r="P97" i="6" s="1"/>
  <c r="AU60" i="1" s="1"/>
  <c r="P319" i="3"/>
  <c r="R116" i="2"/>
  <c r="R106" i="3"/>
  <c r="R105" i="3"/>
  <c r="R256" i="4"/>
  <c r="T106" i="3"/>
  <c r="T350" i="2"/>
  <c r="R98" i="6"/>
  <c r="R97" i="6" s="1"/>
  <c r="P108" i="4"/>
  <c r="T256" i="4"/>
  <c r="R350" i="2"/>
  <c r="P91" i="5"/>
  <c r="P90" i="5" s="1"/>
  <c r="AU59" i="1" s="1"/>
  <c r="P350" i="2"/>
  <c r="T319" i="3"/>
  <c r="T116" i="2"/>
  <c r="T115" i="2" s="1"/>
  <c r="BK108" i="4"/>
  <c r="BK107" i="4" s="1"/>
  <c r="J107" i="4" s="1"/>
  <c r="J63" i="4" s="1"/>
  <c r="J108" i="4"/>
  <c r="J64" i="4" s="1"/>
  <c r="J74" i="6"/>
  <c r="BK85" i="7"/>
  <c r="J85" i="7" s="1"/>
  <c r="J60" i="7" s="1"/>
  <c r="BK116" i="2"/>
  <c r="J116" i="2" s="1"/>
  <c r="J64" i="2" s="1"/>
  <c r="BK106" i="3"/>
  <c r="J106" i="3"/>
  <c r="J64" i="3"/>
  <c r="BK91" i="5"/>
  <c r="J91" i="5"/>
  <c r="J64" i="5"/>
  <c r="F35" i="2"/>
  <c r="AZ56" i="1"/>
  <c r="J35" i="2"/>
  <c r="AV56" i="1" s="1"/>
  <c r="AT56" i="1" s="1"/>
  <c r="BC55" i="1"/>
  <c r="AY55" i="1" s="1"/>
  <c r="BB55" i="1"/>
  <c r="AX55" i="1" s="1"/>
  <c r="J35" i="3"/>
  <c r="AV57" i="1" s="1"/>
  <c r="AT57" i="1" s="1"/>
  <c r="F35" i="5"/>
  <c r="AZ59" i="1" s="1"/>
  <c r="F33" i="7"/>
  <c r="AZ61" i="1"/>
  <c r="F35" i="3"/>
  <c r="AZ57" i="1"/>
  <c r="J35" i="5"/>
  <c r="AV59" i="1" s="1"/>
  <c r="AT59" i="1" s="1"/>
  <c r="J33" i="7"/>
  <c r="AV61" i="1"/>
  <c r="AT61" i="1"/>
  <c r="BD55" i="1"/>
  <c r="BA55" i="1"/>
  <c r="AW55" i="1" s="1"/>
  <c r="J35" i="4"/>
  <c r="AV58" i="1" s="1"/>
  <c r="AT58" i="1" s="1"/>
  <c r="F35" i="6"/>
  <c r="AZ60" i="1" s="1"/>
  <c r="F35" i="4"/>
  <c r="AZ58" i="1" s="1"/>
  <c r="J35" i="6"/>
  <c r="AV60" i="1" s="1"/>
  <c r="AT60" i="1" s="1"/>
  <c r="BK115" i="2" l="1"/>
  <c r="J115" i="2" s="1"/>
  <c r="J32" i="2" s="1"/>
  <c r="AG56" i="1" s="1"/>
  <c r="T105" i="3"/>
  <c r="R115" i="2"/>
  <c r="CI97" i="6"/>
  <c r="J97" i="6" s="1"/>
  <c r="J63" i="6" s="1"/>
  <c r="P115" i="2"/>
  <c r="AU56" i="1"/>
  <c r="P105" i="3"/>
  <c r="AU57" i="1" s="1"/>
  <c r="T107" i="4"/>
  <c r="R107" i="4"/>
  <c r="BK84" i="7"/>
  <c r="J84" i="7"/>
  <c r="J30" i="7" s="1"/>
  <c r="AG61" i="1" s="1"/>
  <c r="BK105" i="3"/>
  <c r="J105" i="3"/>
  <c r="J63" i="3" s="1"/>
  <c r="BK90" i="5"/>
  <c r="J90" i="5" s="1"/>
  <c r="J63" i="5" s="1"/>
  <c r="J98" i="6"/>
  <c r="J64" i="6" s="1"/>
  <c r="AN56" i="1"/>
  <c r="J63" i="2"/>
  <c r="J41" i="2"/>
  <c r="BD54" i="1"/>
  <c r="W33" i="1" s="1"/>
  <c r="BC54" i="1"/>
  <c r="AY54" i="1" s="1"/>
  <c r="AZ55" i="1"/>
  <c r="AV55" i="1" s="1"/>
  <c r="AT55" i="1" s="1"/>
  <c r="BA54" i="1"/>
  <c r="W30" i="1" s="1"/>
  <c r="J32" i="4"/>
  <c r="AG58" i="1"/>
  <c r="AN58" i="1" s="1"/>
  <c r="BB54" i="1"/>
  <c r="W31" i="1" s="1"/>
  <c r="J39" i="7" l="1"/>
  <c r="J59" i="7"/>
  <c r="J41" i="4"/>
  <c r="AN61" i="1"/>
  <c r="J32" i="3"/>
  <c r="AG57" i="1" s="1"/>
  <c r="AN57" i="1" s="1"/>
  <c r="AW54" i="1"/>
  <c r="AK30" i="1" s="1"/>
  <c r="AU55" i="1"/>
  <c r="AU54" i="1" s="1"/>
  <c r="AZ54" i="1"/>
  <c r="W29" i="1" s="1"/>
  <c r="J32" i="5"/>
  <c r="AG59" i="1"/>
  <c r="J32" i="6"/>
  <c r="AG60" i="1" s="1"/>
  <c r="W32" i="1"/>
  <c r="AX54" i="1"/>
  <c r="J41" i="3" l="1"/>
  <c r="J41" i="6"/>
  <c r="J41" i="5"/>
  <c r="AN59" i="1"/>
  <c r="AN60" i="1"/>
  <c r="AV54" i="1"/>
  <c r="AK29" i="1" s="1"/>
  <c r="AG55" i="1"/>
  <c r="AG54" i="1" s="1"/>
  <c r="AK26" i="1" s="1"/>
  <c r="AN55" i="1" l="1"/>
  <c r="AK35" i="1"/>
  <c r="AT54" i="1"/>
  <c r="AN54" i="1" s="1"/>
</calcChain>
</file>

<file path=xl/sharedStrings.xml><?xml version="1.0" encoding="utf-8"?>
<sst xmlns="http://schemas.openxmlformats.org/spreadsheetml/2006/main" count="16741" uniqueCount="2920">
  <si>
    <t>Export Komplet</t>
  </si>
  <si>
    <t>VZ</t>
  </si>
  <si>
    <t>2.0</t>
  </si>
  <si>
    <t>ZAMOK</t>
  </si>
  <si>
    <t>False</t>
  </si>
  <si>
    <t>{58b91563-d32d-4b82-863e-206d22023fed}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</si>
  <si>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</si>
  <si>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</si>
  <si>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</si>
  <si>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</si>
  <si>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</si>
  <si>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</si>
  <si>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</si>
  <si>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</si>
  <si>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EKS-086/2021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</si>
  <si>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</si>
  <si>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</si>
  <si>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Aquacentrum Teplice p.o. - venkovní úpravy</t>
  </si>
  <si>
    <t>KSO:</t>
  </si>
  <si>
    <t>801 54 12</t>
  </si>
  <si>
    <t>CC-CZ:</t>
  </si>
  <si>
    <t>12653</t>
  </si>
  <si>
    <t>Místo:</t>
  </si>
  <si>
    <t>Teplice</t>
  </si>
  <si>
    <t>Datum:</t>
  </si>
  <si>
    <t>13. 12. 2021</t>
  </si>
  <si>
    <t>CZ-CPV:</t>
  </si>
  <si>
    <t>45300000-0</t>
  </si>
  <si>
    <t>CZ-CPA:</t>
  </si>
  <si>
    <t>41.00.28</t>
  </si>
  <si>
    <t>Zadavatel:</t>
  </si>
  <si>
    <t>IČ:</t>
  </si>
  <si>
    <t>254223126</t>
  </si>
  <si>
    <t>PS projekty s.r.o., Revoluční 5, Teplice</t>
  </si>
  <si>
    <t>DIČ:</t>
  </si>
  <si>
    <t>CZ25423126</t>
  </si>
  <si>
    <t>Uchazeč:</t>
  </si>
  <si>
    <t>Vyplň údaj</t>
  </si>
  <si>
    <t>Projektant:</t>
  </si>
  <si>
    <t>True</t>
  </si>
  <si>
    <t>Zpracovatel:</t>
  </si>
  <si>
    <t>11944668</t>
  </si>
  <si>
    <t>STAVINVEST KMS s.r.o., Studentská 285/22, Bílina</t>
  </si>
  <si>
    <t>CZ11944668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</si>
  <si>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</si>
  <si>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</si>
  <si>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</si>
  <si>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</si>
  <si>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</si>
  <si>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</si>
  <si>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</si>
  <si>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</si>
  <si>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</si>
  <si>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</si>
  <si>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</si>
  <si>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</si>
  <si>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</si>
  <si>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</si>
  <si>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</si>
  <si>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</si>
  <si>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</si>
  <si>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</si>
  <si>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</si>
  <si>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</si>
  <si>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</si>
  <si>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</si>
  <si>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</si>
  <si>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</si>
  <si>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</si>
  <si>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</si>
  <si>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</si>
  <si>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</si>
  <si>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</si>
  <si>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</si>
  <si>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</si>
  <si>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</si>
  <si>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</si>
  <si>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</si>
  <si>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</si>
  <si>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</si>
  <si>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</si>
  <si>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</si>
  <si>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</si>
  <si>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</si>
  <si>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</si>
  <si>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SO 102</t>
  </si>
  <si>
    <t>Venkovní slunění</t>
  </si>
  <si>
    <t>STA</t>
  </si>
  <si>
    <t>1</t>
  </si>
  <si>
    <t>{40657ea4-441a-4bcb-9f48-61b0d3433b22}</t>
  </si>
  <si>
    <t>2</t>
  </si>
  <si>
    <t>/</t>
  </si>
  <si>
    <t>SO 102 09</t>
  </si>
  <si>
    <t>Technologie a sociální zázemí</t>
  </si>
  <si>
    <t>Soupis</t>
  </si>
  <si>
    <t>{8eea1c8e-3c67-4f94-aadd-f6941d22ae2a}</t>
  </si>
  <si>
    <t>SO 102 10</t>
  </si>
  <si>
    <t>Rozšíření stávajícího brouzdaliště</t>
  </si>
  <si>
    <t>{3dbddf11-d3d8-4c98-86c0-bcca4bad4e3d}</t>
  </si>
  <si>
    <t>SO 102 11</t>
  </si>
  <si>
    <t>Vstupní objekt</t>
  </si>
  <si>
    <t>{0decc033-53d5-4d19-8fcc-d5f176d790a1}</t>
  </si>
  <si>
    <t>SO 102 12</t>
  </si>
  <si>
    <t>Úprava svahu a travnatých ploch</t>
  </si>
  <si>
    <t>{1224cdea-fa40-44c2-9fbc-ba35200f741b}</t>
  </si>
  <si>
    <t>SO 102 13</t>
  </si>
  <si>
    <t>Zábavní zóna</t>
  </si>
  <si>
    <t>{0b0ebe95-fdae-4278-8afa-5550e49ffcd0}</t>
  </si>
  <si>
    <t>VON</t>
  </si>
  <si>
    <t>Vedlejší a ostatní náklady</t>
  </si>
  <si>
    <t>{2f3ae882-319a-4cda-88d3-a722bdcd9c3a}</t>
  </si>
  <si>
    <t>KRYCÍ LIST SOUPISU PRACÍ</t>
  </si>
  <si>
    <t>Objekt:</t>
  </si>
  <si>
    <t>SO 102 - Venkovní slunění</t>
  </si>
  <si>
    <t>Soupis:</t>
  </si>
  <si>
    <t>SO 102 09 - Technologie a sociální zázemí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</si>
  <si>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</si>
  <si>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</si>
  <si>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</si>
  <si>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</si>
  <si>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</si>
  <si>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</si>
  <si>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</si>
  <si>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</si>
  <si>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</si>
  <si>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</si>
  <si>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</si>
  <si>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</si>
  <si>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</si>
  <si>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</si>
  <si>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</si>
  <si>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</si>
  <si>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</si>
  <si>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</si>
  <si>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</si>
  <si>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</si>
  <si>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</si>
  <si>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</si>
  <si>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</si>
  <si>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</si>
  <si>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</si>
  <si>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</si>
  <si>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</si>
  <si>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</si>
  <si>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</si>
  <si>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</si>
  <si>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</si>
  <si>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</si>
  <si>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</si>
  <si>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</si>
  <si>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</si>
  <si>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</si>
  <si>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</si>
  <si>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</si>
  <si>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</si>
  <si>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</si>
  <si>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</si>
  <si>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</si>
  <si>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</si>
  <si>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</si>
  <si>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</si>
  <si>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</si>
  <si>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</si>
  <si>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</si>
  <si>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</si>
  <si>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</si>
  <si>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</si>
  <si>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</si>
  <si>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</si>
  <si>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Vykopávka v uzavřených prostorech ručně v hornině třídy těžitelnosti I skupiny 1 až 3</t>
  </si>
  <si>
    <t>m3</t>
  </si>
  <si>
    <t>CS ÚRS 2022 01</t>
  </si>
  <si>
    <t>4</t>
  </si>
  <si>
    <t>663634473</t>
  </si>
  <si>
    <t>Online PSC</t>
  </si>
  <si>
    <t>https://podminky.urs.cz/item/CS_URS_2022_01/139751101</t>
  </si>
  <si>
    <t>VV</t>
  </si>
  <si>
    <t>"výkop pro zvětšení objemu původní jímky" 4,85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</si>
  <si>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</si>
  <si>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</si>
  <si>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1358065501</t>
  </si>
  <si>
    <t>https://podminky.urs.cz/item/CS_URS_2022_01/162211311</t>
  </si>
  <si>
    <t>3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</si>
  <si>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</si>
  <si>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</si>
  <si>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105414191</t>
  </si>
  <si>
    <t>https://podminky.urs.cz/item/CS_URS_2022_01/162751113</t>
  </si>
  <si>
    <t>"odvoz výkopku na trvalou skládku" 4,85</t>
  </si>
  <si>
    <t>171201231</t>
  </si>
  <si>
    <t>Poplatek za uložení stavebního odpadu na recyklační skládce (skládkovné) zeminy a kamení zatříděného do Katalogu odpadů pod kódem 17 05 04</t>
  </si>
  <si>
    <t>t</t>
  </si>
  <si>
    <t>-586751871</t>
  </si>
  <si>
    <t>https://podminky.urs.cz/item/CS_URS_2022_01/171201231</t>
  </si>
  <si>
    <t>4,85*1,75 'Přepočtené koeficientem množství</t>
  </si>
  <si>
    <t>Zakládání</t>
  </si>
  <si>
    <t>5</t>
  </si>
  <si>
    <t>271572211</t>
  </si>
  <si>
    <t>Podsyp pod základové konstrukce se zhutněním a urovnáním povrchu ze štěrkopísku netříděného</t>
  </si>
  <si>
    <t>392891615</t>
  </si>
  <si>
    <t>https://podminky.urs.cz/item/CS_URS_2022_01/271572211</t>
  </si>
  <si>
    <t>"podsyp nové ŽLB konstrukce jímky" 2,5*2,25*0,075</t>
  </si>
  <si>
    <t>Svislé a kompletní konstrukce</t>
  </si>
  <si>
    <t>6</t>
  </si>
  <si>
    <t>380326342</t>
  </si>
  <si>
    <t>Kompletní konstrukce čistíren odpadních vod, nádrží, vodojemů, kanálů z betonu železového bez výztuže a bednění pro konstrukce bílých van tř. C 30/37, tl. přes 150 do 300 mm</t>
  </si>
  <si>
    <t>-588055812</t>
  </si>
  <si>
    <t>https://podminky.urs.cz/item/CS_URS_2022_01/380326342</t>
  </si>
  <si>
    <t>"nová konstrukce jímky - dno" 2,5*2,3*0,3</t>
  </si>
  <si>
    <t>"nová konstrukce jímky - stěny" (2,5*2+1,9*2)*2,0*0,20</t>
  </si>
  <si>
    <t>"nová konstrukce technologického kanálu" 2,5*(0,585+0,40)*0,10</t>
  </si>
  <si>
    <t>7</t>
  </si>
  <si>
    <t>380356231</t>
  </si>
  <si>
    <t>Bednění kompletních konstrukcí čistíren odpadních vod, nádrží, vodojemů, kanálů konstrukcí neomítaných z betonu prostého nebo železového ploch rovinných zřízení</t>
  </si>
  <si>
    <t>m2</t>
  </si>
  <si>
    <t>2050076747</t>
  </si>
  <si>
    <t>https://podminky.urs.cz/item/CS_URS_2022_01/380356231</t>
  </si>
  <si>
    <t>"nová konstrukce jímky - stěny" (2,1*2+1,9*2)*2,0*0,20</t>
  </si>
  <si>
    <t>"nová konstrukce technologického kanálu" 2,5*0,40</t>
  </si>
  <si>
    <t>8</t>
  </si>
  <si>
    <t>380356232</t>
  </si>
  <si>
    <t>Bednění kompletních konstrukcí čistíren odpadních vod, nádrží, vodojemů, kanálů konstrukcí neomítaných z betonu prostého nebo železového ploch rovinných odstranění</t>
  </si>
  <si>
    <t>737205055</t>
  </si>
  <si>
    <t>https://podminky.urs.cz/item/CS_URS_2022_01/380356232</t>
  </si>
  <si>
    <t>9</t>
  </si>
  <si>
    <t>380361006</t>
  </si>
  <si>
    <t>Výztuž kompletních konstrukcí čistíren odpadních vod, nádrží, vodojemů, kanálů z oceli 10 505 (R) nebo BSt 500</t>
  </si>
  <si>
    <t>1348266936</t>
  </si>
  <si>
    <t>https://podminky.urs.cz/item/CS_URS_2022_01/380361006</t>
  </si>
  <si>
    <t>"konstrukce jímky a technologického kanálu - předpoklad vyztužení 110kg/m3 objemu konstrukce" 5,491*110,0/1000</t>
  </si>
  <si>
    <t>10</t>
  </si>
  <si>
    <t>386381111</t>
  </si>
  <si>
    <t>Jímka ze železového betonu s bedněním a výztuží, s hladkou cementovou omítkou 20 mm tl. na stěnách, s ozubem pro zapuštění krycí desky, s cementovým potěrem 20 mm tl. na dně, bez zakrytí, bez zemních prací a izolace při vnitřním objemu jímky (délka x šířka x výška) do 600x600x600 mm (0,216 m3)</t>
  </si>
  <si>
    <t>kus</t>
  </si>
  <si>
    <t>-475510630</t>
  </si>
  <si>
    <t>https://podminky.urs.cz/item/CS_URS_2022_01/386381111</t>
  </si>
  <si>
    <t>"nová přečerpávací jímka" 1</t>
  </si>
  <si>
    <t>11</t>
  </si>
  <si>
    <t>Agreg.cena 3-001</t>
  </si>
  <si>
    <t>Dodávka a montáž atypické plastové jímky v m.č.101</t>
  </si>
  <si>
    <t>sbr</t>
  </si>
  <si>
    <t>-2050350171</t>
  </si>
  <si>
    <t>Úpravy povrchů, podlahy a osazování výplní</t>
  </si>
  <si>
    <t>12</t>
  </si>
  <si>
    <t>612142012</t>
  </si>
  <si>
    <t>Potažení vnitřních ploch pletivem v ploše nebo pruzích, na plném podkladu rabicovým provizorním přichycením stěn</t>
  </si>
  <si>
    <t>-1784289999</t>
  </si>
  <si>
    <t>https://podminky.urs.cz/item/CS_URS_2022_01/612142012</t>
  </si>
  <si>
    <t>13</t>
  </si>
  <si>
    <t>612321141</t>
  </si>
  <si>
    <t>Omítka vápenocementová vnitřních ploch nanášená ručně dvouvrstvá, tloušťky jádrové omítky do 10 mm a tloušťky štuku do 3 mm štuková svislých konstrukcí stěn</t>
  </si>
  <si>
    <t>820998841</t>
  </si>
  <si>
    <t>https://podminky.urs.cz/item/CS_URS_2022_01/612321141</t>
  </si>
  <si>
    <t>"nové omítky v m.č.101" (4,5*2+2,5*2)*(2,7+3,2)/2-(2,5*0,975+1,0*2,0)</t>
  </si>
  <si>
    <t>"nové omítky v m.č.102" (1,9*4+1,5*4+0,9*4)*(((3,015+3,185)/2)-2,1)-(1,9*0,975)</t>
  </si>
  <si>
    <t>"nové omítky v m.č.103" (2,2*6+1,0*2+1,4*2+0,9*2)*(((3,015+3,185)/2)-2,1)-(1,9*0,975)</t>
  </si>
  <si>
    <t>"nové omítky v m.č.104" (1,445+3,5+3,92+4,3)*(3,015+3,185)/2-(0,8*1,97)+(1,0+2,0*2)*0,2</t>
  </si>
  <si>
    <t>14</t>
  </si>
  <si>
    <t>612331121</t>
  </si>
  <si>
    <t>Omítka cementová vnitřních ploch nanášená ručně jednovrstvá, tloušťky do 10 mm hladká svislých konstrukcí stěn</t>
  </si>
  <si>
    <t>-331370855</t>
  </si>
  <si>
    <t>https://podminky.urs.cz/item/CS_URS_2022_01/612331121</t>
  </si>
  <si>
    <t>"nová podkladní omítka pod keramické obklady" 68,38</t>
  </si>
  <si>
    <t>622151001</t>
  </si>
  <si>
    <t>Penetrační nátěr vnějších pastovitých tenkovrstvých omítek akrylátový univerzální stěn</t>
  </si>
  <si>
    <t>216382020</t>
  </si>
  <si>
    <t>https://podminky.urs.cz/item/CS_URS_2022_01/622151001</t>
  </si>
  <si>
    <t>"penetrace vnější omítky - pohled čelní" 9,25*3,345-(0,9*2,0*2+8,65*0,96)+(8,65+0,96*2)*0,10</t>
  </si>
  <si>
    <t>"penetrace vnější omítky - pohled boční kolmý" 5,1*(3,345+3,05)/2-(1,2*2,0)+(1,2+2,0*2)*0,20</t>
  </si>
  <si>
    <t>"penetrace vnější omítky - pohled boční šikmý" 5,02*(3,345+3,05)/2-(1,0*2,0)</t>
  </si>
  <si>
    <t>"penetrace vnější omítky - pohled zadní" (7,45+1,0+1,5)*2,3+1,6*(3,05+2,3)/2*2</t>
  </si>
  <si>
    <t>16</t>
  </si>
  <si>
    <t>622525201</t>
  </si>
  <si>
    <t>Oprava tenkovrstvé omítky vnějších ploch silikátové, akrylátové, silikonové nebo silikonsilikátové stěn, v rozsahu opravované plochy do 10%</t>
  </si>
  <si>
    <t>-399395537</t>
  </si>
  <si>
    <t>https://podminky.urs.cz/item/CS_URS_2022_01/622525201</t>
  </si>
  <si>
    <t>"dílčí opravy fasády - pohled čelní" 9,25*3,345-(0,9*2,0*2+8,65*0,96)+(8,65+0,96*2)*0,10</t>
  </si>
  <si>
    <t>"dílčí opravy fasády - pohled boční kolmý" 5,1*(3,345+3,05)/2-(1,2*2,0)+(1,2+2,0*2)*0,20</t>
  </si>
  <si>
    <t>"dílčí opravy fasády - pohled boční šikmý" 5,02*(3,345+3,05)/2-(1,0*2,0)</t>
  </si>
  <si>
    <t>"dílčí opravy fasády - pohled zadní" (7,45+1,0+1,5)*2,3+1,6*(3,05+2,3)/2*2</t>
  </si>
  <si>
    <t>17</t>
  </si>
  <si>
    <t>622541022</t>
  </si>
  <si>
    <t>Omítka tenkovrstvá silikonsilikátová vnějších ploch probarvená bez penetrace, zatíraná (škrábaná), tloušťky 2,0 mm stěn</t>
  </si>
  <si>
    <t>760964454</t>
  </si>
  <si>
    <t>https://podminky.urs.cz/item/CS_URS_2022_01/622541022</t>
  </si>
  <si>
    <t>"vnější omítka - pohled čelní" 9,25*3,345-(0,9*2,0*2+8,65*0,96)+(8,65+0,96*2)*0,10</t>
  </si>
  <si>
    <t>"vnější omítka - pohled boční kolmý" 5,1*(3,345+3,05)/2-(1,2*2,0)+(1,2+2,0*2)*0,20</t>
  </si>
  <si>
    <t>"vnější omítka - pohled boční šikmý" 5,02*(3,345+3,05)/2-(1,0*2,0)</t>
  </si>
  <si>
    <t>"vnější omítka - pohled zadní" (7,45+1,0+1,5)*2,3+1,6*(3,05+2,3)/2*2</t>
  </si>
  <si>
    <t>18</t>
  </si>
  <si>
    <t>629995101</t>
  </si>
  <si>
    <t>Očištění vnějších ploch tlakovou vodou omytím</t>
  </si>
  <si>
    <t>1252976344</t>
  </si>
  <si>
    <t>https://podminky.urs.cz/item/CS_URS_2022_01/629995101</t>
  </si>
  <si>
    <t>"předúprava plochy fasády - pohled čelní" 9,25*3,345-(0,9*2,0*2+8,65*0,96)+(8,65+0,96*2)*0,10</t>
  </si>
  <si>
    <t>"předúprava plochy fasády - pohled boční kolmý" 5,1*(3,345+3,05)/2-(1,2*2,0)+(1,2+2,0*2)*0,20</t>
  </si>
  <si>
    <t>"předúprava plochy fasády - pohled boční šikmý" 5,02*(3,345+3,05)/2-(1,0*2,0)</t>
  </si>
  <si>
    <t>"předúprava plochy fasády - pohled zadní" (7,45+1,0+1,5)*2,3+1,6*(3,05+2,3)/2*2</t>
  </si>
  <si>
    <t>19</t>
  </si>
  <si>
    <t>631311114</t>
  </si>
  <si>
    <t>Mazanina z betonu prostého bez zvýšených nároků na prostředí tl. přes 50 do 80 mm tř. C 16/20</t>
  </si>
  <si>
    <t>-482461700</t>
  </si>
  <si>
    <t>https://podminky.urs.cz/item/CS_URS_2022_01/631311114</t>
  </si>
  <si>
    <t>"konstrukce podlahy mimo jímku a technologický kanál v m.č.101" 2,5*1,8*0,075</t>
  </si>
  <si>
    <t>20</t>
  </si>
  <si>
    <t>631311122</t>
  </si>
  <si>
    <t>Mazanina z betonu prostého bez zvýšených nároků na prostředí tl. přes 80 do 120 mm tř. C 8/10</t>
  </si>
  <si>
    <t>-462163944</t>
  </si>
  <si>
    <t>https://podminky.urs.cz/item/CS_URS_2022_01/631311122</t>
  </si>
  <si>
    <t>"podkladní beton tl.100mm nové ŽLB konstrukce jímky a technologického kanálu" 2,5*(2,25+0,65)*0,10</t>
  </si>
  <si>
    <t>"podkladní beton" 1,2*0,9*0,10</t>
  </si>
  <si>
    <t>632453411</t>
  </si>
  <si>
    <t>Potěr průmyslový samonivelační ze suchých směsí podkladní pro středně těžký provoz, tl. 5 mm</t>
  </si>
  <si>
    <t>786459358</t>
  </si>
  <si>
    <t>https://podminky.urs.cz/item/CS_URS_2022_01/632453411</t>
  </si>
  <si>
    <t>"vyrovnávací vrstva podlahy v m.č.104" 9,39</t>
  </si>
  <si>
    <t>22</t>
  </si>
  <si>
    <t>636311123</t>
  </si>
  <si>
    <t>Kladení dlažby z betonových dlaždic na sucho na terče z umělé hmoty o rozměru dlažby 50x50 cm, o výšce terče přes 70 do 100 mm</t>
  </si>
  <si>
    <t>886070233</t>
  </si>
  <si>
    <t>https://podminky.urs.cz/item/CS_URS_2022_01/636311123</t>
  </si>
  <si>
    <t>"celková plocha" 6,0</t>
  </si>
  <si>
    <t>23</t>
  </si>
  <si>
    <t>M</t>
  </si>
  <si>
    <t>59245620</t>
  </si>
  <si>
    <t>dlažba desková betonová 500x500x60mm přírodní</t>
  </si>
  <si>
    <t>-468147700</t>
  </si>
  <si>
    <t>6*1,1 'Přepočtené koeficientem množství</t>
  </si>
  <si>
    <t>24</t>
  </si>
  <si>
    <t>642942611</t>
  </si>
  <si>
    <t>Osazování zárubní nebo rámů kovových dveřních lisovaných nebo z úhelníků bez dveřních křídel na montážní pěnu, plochy otvoru do 2,5 m2</t>
  </si>
  <si>
    <t>-1472954671</t>
  </si>
  <si>
    <t>https://podminky.urs.cz/item/CS_URS_2022_01/642942611</t>
  </si>
  <si>
    <t>"montáž zárubní vnitřních dveří" 4</t>
  </si>
  <si>
    <t>"montáž dveřních rámů vchodových dveří (materiál ve specifikaci u příslušných dveří)" 4</t>
  </si>
  <si>
    <t>25</t>
  </si>
  <si>
    <t>55331431</t>
  </si>
  <si>
    <t>zárubeň jednokřídlá ocelová pro dodatečnou montáž tl stěny 75-100mm rozměru 700/1970, 2100mm</t>
  </si>
  <si>
    <t>485739974</t>
  </si>
  <si>
    <t>"zárubně pro vnitřní dveře" 4</t>
  </si>
  <si>
    <t>Ostatní konstrukce a práce, bourání</t>
  </si>
  <si>
    <t>26</t>
  </si>
  <si>
    <t>916331112</t>
  </si>
  <si>
    <t>Osazení zahradního obrubníku betonového s ložem tl. od 50 do 100 mm z betonu prostého tř. C 12/15 s boční opěrou z betonu prostého tř. C 12/15</t>
  </si>
  <si>
    <t>m</t>
  </si>
  <si>
    <t>350118559</t>
  </si>
  <si>
    <t>https://podminky.urs.cz/item/CS_URS_2022_01/916331112</t>
  </si>
  <si>
    <t>"celková délka" 7,5</t>
  </si>
  <si>
    <t>27</t>
  </si>
  <si>
    <t>59217010</t>
  </si>
  <si>
    <t>obrubník betonový zahradní přírodní šedá 500x50x150mm</t>
  </si>
  <si>
    <t>-1003513264</t>
  </si>
  <si>
    <t>28</t>
  </si>
  <si>
    <t>952901111</t>
  </si>
  <si>
    <t>Vyčištění budov nebo objektů před předáním do užívání budov bytové nebo občanské výstavby, světlé výšky podlaží do 4 m</t>
  </si>
  <si>
    <t>-1673302015</t>
  </si>
  <si>
    <t>https://podminky.urs.cz/item/CS_URS_2022_01/952901111</t>
  </si>
  <si>
    <t>"celková plocha" 11,25+6,65+7,7+9,39</t>
  </si>
  <si>
    <t>29</t>
  </si>
  <si>
    <t>953311121</t>
  </si>
  <si>
    <t>Vložky svislé do dilatačních spár z desek na bázi dřeva včetně dodání a osazení, v jakémkoliv zdivu izolační dřevocementové tl. 25 mm</t>
  </si>
  <si>
    <t>-1740107430</t>
  </si>
  <si>
    <t>https://podminky.urs.cz/item/CS_URS_2022_01/953311121</t>
  </si>
  <si>
    <t>"dilatace boku technologického kanálu" 2,5*0,45</t>
  </si>
  <si>
    <t>30</t>
  </si>
  <si>
    <t>953943211</t>
  </si>
  <si>
    <t>Osazování drobných kovových předmětů kotvených do stěny hasicího přístroje</t>
  </si>
  <si>
    <t>1688646565</t>
  </si>
  <si>
    <t>https://podminky.urs.cz/item/CS_URS_2022_01/953943211</t>
  </si>
  <si>
    <t>31</t>
  </si>
  <si>
    <t>44932114</t>
  </si>
  <si>
    <t>přístroj hasicí ruční práškový PG 6 LE</t>
  </si>
  <si>
    <t>631868474</t>
  </si>
  <si>
    <t>"dle PBŘ" 2</t>
  </si>
  <si>
    <t>94</t>
  </si>
  <si>
    <t>Lešení a stavební výtahy</t>
  </si>
  <si>
    <t>32</t>
  </si>
  <si>
    <t>941111111</t>
  </si>
  <si>
    <t>Montáž lešení řadového trubkového lehkého pracovního s podlahami s provozním zatížením tř. 3 do 200 kg/m2 šířky tř. W06 od 0,6 do 0,9 m, výšky do 10 m</t>
  </si>
  <si>
    <t>-1584382484</t>
  </si>
  <si>
    <t>https://podminky.urs.cz/item/CS_URS_2022_01/941111111</t>
  </si>
  <si>
    <t>"lešení pro úpravu fasády" 115,0</t>
  </si>
  <si>
    <t>33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</si>
  <si>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</si>
  <si>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</si>
  <si>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-419343140</t>
  </si>
  <si>
    <t>https://podminky.urs.cz/item/CS_URS_2022_01/941111211</t>
  </si>
  <si>
    <t>115*20 'Přepočtené koeficientem množství</t>
  </si>
  <si>
    <t>34</t>
  </si>
  <si>
    <t>941111811</t>
  </si>
  <si>
    <t>Demontáž lešení řadového trubkového lehkého pracovního s podlahami s provozním zatížením tř. 3 do 200 kg/m2 šířky tř. W06 od 0,6 do 0,9 m, výšky do 10 m</t>
  </si>
  <si>
    <t>1147509888</t>
  </si>
  <si>
    <t>https://podminky.urs.cz/item/CS_URS_2022_01/941111811</t>
  </si>
  <si>
    <t>35</t>
  </si>
  <si>
    <t>949101111</t>
  </si>
  <si>
    <t>Lešení pomocné pracovní pro objekty pozemních staveb pro zatížení do 150 kg/m2, o výšce lešeňové podlahy do 1,9 m</t>
  </si>
  <si>
    <t>1548038064</t>
  </si>
  <si>
    <t>https://podminky.urs.cz/item/CS_URS_2022_01/949101111</t>
  </si>
  <si>
    <t>"lešení pro nespecifikované konstrukce a práce" 50,0</t>
  </si>
  <si>
    <t>36</t>
  </si>
  <si>
    <t>949101112</t>
  </si>
  <si>
    <t>Lešení pomocné pracovní pro objekty pozemních staveb pro zatížení do 150 kg/m2, o výšce lešeňové podlahy přes 1,9 do 3,5 m</t>
  </si>
  <si>
    <t>231230450</t>
  </si>
  <si>
    <t>https://podminky.urs.cz/item/CS_URS_2022_01/949101112</t>
  </si>
  <si>
    <t>"lešení pro vnitřní úpravy" 11,25+6,65+7,7+9,39</t>
  </si>
  <si>
    <t>96</t>
  </si>
  <si>
    <t>Bourání konstrukcí</t>
  </si>
  <si>
    <t>37</t>
  </si>
  <si>
    <t>965042141</t>
  </si>
  <si>
    <t>Bourání mazanin betonových nebo z litého asfaltu tl. do 100 mm, plochy přes 4 m2</t>
  </si>
  <si>
    <t>-965784229</t>
  </si>
  <si>
    <t>https://podminky.urs.cz/item/CS_URS_2022_01/965042141</t>
  </si>
  <si>
    <t>"odstranění části podlahy v m.č.101" 2,5*1,8*0,125</t>
  </si>
  <si>
    <t>38</t>
  </si>
  <si>
    <t>965081213</t>
  </si>
  <si>
    <t>Bourání podlah z dlaždic bez podkladního lože nebo mazaniny, s jakoukoliv výplní spár keramických nebo xylolitových tl. do 10 mm, plochy přes 1 m2</t>
  </si>
  <si>
    <t>598288995</t>
  </si>
  <si>
    <t>https://podminky.urs.cz/item/CS_URS_2022_01/965081213</t>
  </si>
  <si>
    <t>"celková plocha" 6,65+7,7</t>
  </si>
  <si>
    <t>39</t>
  </si>
  <si>
    <t>968062377</t>
  </si>
  <si>
    <t>Vybourání dřevěných rámů oken s křídly, dveřních zárubní, vrat, stěn, ostění nebo obkladů rámů oken s křídly zdvojených, plochy přes 4 m2</t>
  </si>
  <si>
    <t>-294216732</t>
  </si>
  <si>
    <t>https://podminky.urs.cz/item/CS_URS_2022_01/968062377</t>
  </si>
  <si>
    <t>"vybourání stávajících oken" (8,65+4,25)*0,975</t>
  </si>
  <si>
    <t>40</t>
  </si>
  <si>
    <t>968072455</t>
  </si>
  <si>
    <t>Vybourání kovových rámů oken s křídly, dveřních zárubní, vrat, stěn, ostění nebo obkladů dveřních zárubní, plochy do 2 m2</t>
  </si>
  <si>
    <t>-87435225</t>
  </si>
  <si>
    <t>https://podminky.urs.cz/item/CS_URS_2022_01/968072455</t>
  </si>
  <si>
    <t>"vybourání stávajících zárubní" 0,6*1,97*3+0,7*1,97*3+0,8*1,97+1,0*2,0</t>
  </si>
  <si>
    <t>41</t>
  </si>
  <si>
    <t>978013191</t>
  </si>
  <si>
    <t>Otlučení vápenných nebo vápenocementových omítek vnitřních ploch stěn s vyškrabáním spar, s očištěním zdiva, v rozsahu přes 50 do 100 %</t>
  </si>
  <si>
    <t>-1610375233</t>
  </si>
  <si>
    <t>https://podminky.urs.cz/item/CS_URS_2022_01/978013191</t>
  </si>
  <si>
    <t>"otlučení vnitřních omítek v m.č.101" (4,5*2+2,5*2)*(2,7+3,2)/2-(2,5*0,975+1,0*2,0)</t>
  </si>
  <si>
    <t>"otlučení vnitřních omítek v m.č.102" (1,9*4+1,5*4+0,9*4)*(((3,015+3,185)/2)-2,1)-(1,9*0,975)</t>
  </si>
  <si>
    <t>"otlučení vnitřních omítek v m.č.103" (2,2*6+1,0*2+1,4*2+0,9*2)*(((3,015+3,185)/2)-2,1)-(1,9*0,975)</t>
  </si>
  <si>
    <t>"otlučení vnitřních omítek v m.č.104" (1,445+3,5+3,92+4,3)*(3,015+3,185)/2-(0,8*1,97)+(1,0+2,0*2)*0,2</t>
  </si>
  <si>
    <t>42</t>
  </si>
  <si>
    <t>978035111</t>
  </si>
  <si>
    <t>Odstranění tenkovrstvých omítek nebo štuku tloušťky do 2 mm obroušením, rozsahu do 10%</t>
  </si>
  <si>
    <t>717534993</t>
  </si>
  <si>
    <t>https://podminky.urs.cz/item/CS_URS_2022_01/978035111</t>
  </si>
  <si>
    <t>43</t>
  </si>
  <si>
    <t>978059541</t>
  </si>
  <si>
    <t>Odsekání obkladů stěn včetně otlučení podkladní omítky až na zdivo z obkládaček vnitřních, z jakýchkoliv materiálů, plochy přes 1 m2</t>
  </si>
  <si>
    <t>-987268330</t>
  </si>
  <si>
    <t>https://podminky.urs.cz/item/CS_URS_2022_01/978059541</t>
  </si>
  <si>
    <t>"odstranění keramických obkladů - m.č.102" (1,9*4+1,5*4+0,9*4-0,6*2-0,7)*2,1+0,2*2,0*2</t>
  </si>
  <si>
    <t>"odstranění keramických obkladů - m.č.103" (2,2*6+1,0*2+1,4*2+0,9*2-0,6*2-0,7*3)*2,1+0,2*2,0*2</t>
  </si>
  <si>
    <t>44</t>
  </si>
  <si>
    <t>978059641</t>
  </si>
  <si>
    <t>Odsekání obkladů stěn včetně otlučení podkladní omítky až na zdivo z obkládaček vnějších, z jakýchkoliv materiálů, plochy přes 1 m2</t>
  </si>
  <si>
    <t>-1563445792</t>
  </si>
  <si>
    <t>https://podminky.urs.cz/item/CS_URS_2022_01/978059641</t>
  </si>
  <si>
    <t>"odsekání soklového obkladu fasády" (9,25+5,1+1,85+1,6+1,0+7,45+1,85+5,02-0,9*2-1,0-1,2)*0,25</t>
  </si>
  <si>
    <t>45</t>
  </si>
  <si>
    <t>981511114</t>
  </si>
  <si>
    <t>Demolice konstrukcí objektů postupným rozebíráním konstrukcí ze železobetonu</t>
  </si>
  <si>
    <t>198448547</t>
  </si>
  <si>
    <t>https://podminky.urs.cz/item/CS_URS_2022_01/981511114</t>
  </si>
  <si>
    <t>"odstranění stávající konstrukce technologické jímky v m.č.101" 7,65</t>
  </si>
  <si>
    <t>46</t>
  </si>
  <si>
    <t>712300843</t>
  </si>
  <si>
    <t>Ostatní práce při odstranění povlakové krytiny střech plochých do 10° zbytkového asfaltového pásu odsekáním</t>
  </si>
  <si>
    <t>394820165</t>
  </si>
  <si>
    <t>https://podminky.urs.cz/item/CS_URS_2022_01/712300843</t>
  </si>
  <si>
    <t>"předúprava plochy pro nové střešní souvrství" 3,4*5,755+9,05*0,805+(9,05+6,26)/2*3,95</t>
  </si>
  <si>
    <t>47</t>
  </si>
  <si>
    <t>712340833</t>
  </si>
  <si>
    <t>Odstranění povlakové krytiny střech plochých do 10° z přitavených pásů NAIP v plné ploše třívrstvé</t>
  </si>
  <si>
    <t>1442918596</t>
  </si>
  <si>
    <t>https://podminky.urs.cz/item/CS_URS_2022_01/712340833</t>
  </si>
  <si>
    <t>"odstranění povlakové krytiny" 3,4*5,755+9,05*0,805+(9,05+6,26)/2*3,95</t>
  </si>
  <si>
    <t>48</t>
  </si>
  <si>
    <t>725110814</t>
  </si>
  <si>
    <t>Demontáž klozetů odsávacích nebo kombinačních</t>
  </si>
  <si>
    <t>1095644276</t>
  </si>
  <si>
    <t>https://podminky.urs.cz/item/CS_URS_2022_01/725110814</t>
  </si>
  <si>
    <t>"celkový počet" 3</t>
  </si>
  <si>
    <t>49</t>
  </si>
  <si>
    <t>725122817</t>
  </si>
  <si>
    <t>Demontáž pisoárů bez nádrže s rohovým ventilem s 1 záchodkem</t>
  </si>
  <si>
    <t>1724821160</t>
  </si>
  <si>
    <t>https://podminky.urs.cz/item/CS_URS_2022_01/725122817</t>
  </si>
  <si>
    <t>"celkový počet" 2</t>
  </si>
  <si>
    <t>50</t>
  </si>
  <si>
    <t>725210821</t>
  </si>
  <si>
    <t>Demontáž umyvadel bez výtokových armatur umyvadel</t>
  </si>
  <si>
    <t>1653407374</t>
  </si>
  <si>
    <t>https://podminky.urs.cz/item/CS_URS_2022_01/725210821</t>
  </si>
  <si>
    <t>51</t>
  </si>
  <si>
    <t>725810811</t>
  </si>
  <si>
    <t>Demontáž výtokových ventilů nástěnných</t>
  </si>
  <si>
    <t>-2048417005</t>
  </si>
  <si>
    <t>https://podminky.urs.cz/item/CS_URS_2022_01/725810811</t>
  </si>
  <si>
    <t>"celkový počet" 9</t>
  </si>
  <si>
    <t>52</t>
  </si>
  <si>
    <t>725820802</t>
  </si>
  <si>
    <t>Demontáž baterií stojánkových do 1 otvoru</t>
  </si>
  <si>
    <t>-2036573131</t>
  </si>
  <si>
    <t>https://podminky.urs.cz/item/CS_URS_2022_01/725820802</t>
  </si>
  <si>
    <t>53</t>
  </si>
  <si>
    <t>762341832</t>
  </si>
  <si>
    <t>Demontáž bednění a laťování bednění střech rovných, obloukových, sklonu do 60° se všemi nadstřešními konstrukcemi z desek tvrdých (cementotřískových, dřevoštěpkových apod.)</t>
  </si>
  <si>
    <t>-1348257114</t>
  </si>
  <si>
    <t>https://podminky.urs.cz/item/CS_URS_2022_01/762341832</t>
  </si>
  <si>
    <t>"oprava bednění střechy v rosahu 25% plochy" 14,5</t>
  </si>
  <si>
    <t>54</t>
  </si>
  <si>
    <t>763131821</t>
  </si>
  <si>
    <t>Demontáž podhledu nebo samostatného požárního předělu ze sádrokartonových desek s nosnou konstrukcí dvouvrstvou z ocelových profilů, opláštění jednoduché</t>
  </si>
  <si>
    <t>1868307190</t>
  </si>
  <si>
    <t>https://podminky.urs.cz/item/CS_URS_2022_01/763131821</t>
  </si>
  <si>
    <t>"celková plocha" 36,5</t>
  </si>
  <si>
    <t>55</t>
  </si>
  <si>
    <t>764002801</t>
  </si>
  <si>
    <t>Demontáž klempířských konstrukcí závětrné lišty do suti</t>
  </si>
  <si>
    <t>771455926</t>
  </si>
  <si>
    <t>https://podminky.urs.cz/item/CS_URS_2022_01/764002801</t>
  </si>
  <si>
    <t>"celková délka" 5,755+9,66+4,835+0,805+1,0</t>
  </si>
  <si>
    <t>56</t>
  </si>
  <si>
    <t>764002811</t>
  </si>
  <si>
    <t>Demontáž klempířských konstrukcí okapového plechu do suti, v krytině povlakové</t>
  </si>
  <si>
    <t>745022888</t>
  </si>
  <si>
    <t>https://podminky.urs.cz/item/CS_URS_2022_01/764002811</t>
  </si>
  <si>
    <t>"celková délka" 3,4+9,05</t>
  </si>
  <si>
    <t>57</t>
  </si>
  <si>
    <t>764002851</t>
  </si>
  <si>
    <t>Demontáž klempířských konstrukcí oplechování parapetů do suti</t>
  </si>
  <si>
    <t>-17541636</t>
  </si>
  <si>
    <t>https://podminky.urs.cz/item/CS_URS_2022_01/764002851</t>
  </si>
  <si>
    <t>"celková délka" 8,65+4,25</t>
  </si>
  <si>
    <t>58</t>
  </si>
  <si>
    <t>764004801</t>
  </si>
  <si>
    <t>Demontáž klempířských konstrukcí žlabu podokapního do suti</t>
  </si>
  <si>
    <t>-21493530</t>
  </si>
  <si>
    <t>https://podminky.urs.cz/item/CS_URS_2022_01/764004801</t>
  </si>
  <si>
    <t>59</t>
  </si>
  <si>
    <t>764004861</t>
  </si>
  <si>
    <t>Demontáž klempířských konstrukcí svodu do suti</t>
  </si>
  <si>
    <t>974710452</t>
  </si>
  <si>
    <t>https://podminky.urs.cz/item/CS_URS_2022_01/764004861</t>
  </si>
  <si>
    <t>"celková délka" 3,25*2</t>
  </si>
  <si>
    <t>60</t>
  </si>
  <si>
    <t>783906859</t>
  </si>
  <si>
    <t>Odstranění nátěrů z betonových podlah oškrábáním</t>
  </si>
  <si>
    <t>-121784004</t>
  </si>
  <si>
    <t>https://podminky.urs.cz/item/CS_URS_2022_01/783906859</t>
  </si>
  <si>
    <t>"celková plocha" 11,25+9,39</t>
  </si>
  <si>
    <t>61</t>
  </si>
  <si>
    <t>787600801</t>
  </si>
  <si>
    <t>Vysklívání oken a dveří skla plochého, plochy do 1 m2</t>
  </si>
  <si>
    <t>1946066420</t>
  </si>
  <si>
    <t>https://podminky.urs.cz/item/CS_URS_2022_01/787600801</t>
  </si>
  <si>
    <t>997</t>
  </si>
  <si>
    <t>Přesun sutě</t>
  </si>
  <si>
    <t>62</t>
  </si>
  <si>
    <t>997013111</t>
  </si>
  <si>
    <t>Vnitrostaveništní doprava suti a vybouraných hmot vodorovně do 50 m svisle s použitím mechanizace pro budovy a haly výšky do 6 m</t>
  </si>
  <si>
    <t>-1494646971</t>
  </si>
  <si>
    <t>https://podminky.urs.cz/item/CS_URS_2022_01/997013111</t>
  </si>
  <si>
    <t>63</t>
  </si>
  <si>
    <t>997013501</t>
  </si>
  <si>
    <t>Odvoz suti a vybouraných hmot na skládku nebo meziskládku se složením, na vzdálenost do 1 km</t>
  </si>
  <si>
    <t>1643192512</t>
  </si>
  <si>
    <t>https://podminky.urs.cz/item/CS_URS_2022_01/997013501</t>
  </si>
  <si>
    <t>64</t>
  </si>
  <si>
    <t>997013509</t>
  </si>
  <si>
    <t>Odvoz suti a vybouraných hmot na skládku nebo meziskládku se složením, na vzdálenost Příplatek k ceně za každý další i započatý 1 km přes 1 km</t>
  </si>
  <si>
    <t>-817870951</t>
  </si>
  <si>
    <t>https://podminky.urs.cz/item/CS_URS_2022_01/997013509</t>
  </si>
  <si>
    <t>P</t>
  </si>
  <si>
    <t>Poznámka k položce:_x000D_
Předpokládaná odvozová vzdálenost 6km.</t>
  </si>
  <si>
    <t>34,401*5 'Přepočtené koeficientem množství</t>
  </si>
  <si>
    <t>65</t>
  </si>
  <si>
    <t>997013601</t>
  </si>
  <si>
    <t>Poplatek za uložení stavebního odpadu na skládce (skládkovné) z prostého betonu zatříděného do Katalogu odpadů pod kódem 17 01 01</t>
  </si>
  <si>
    <t>-1896481107</t>
  </si>
  <si>
    <t>https://podminky.urs.cz/item/CS_URS_2022_01/997013601</t>
  </si>
  <si>
    <t>66</t>
  </si>
  <si>
    <t>997013602</t>
  </si>
  <si>
    <t>Poplatek za uložení stavebního odpadu na skládce (skládkovné) z armovaného betonu zatříděného do Katalogu odpadů pod kódem 17 01 01</t>
  </si>
  <si>
    <t>925530492</t>
  </si>
  <si>
    <t>https://podminky.urs.cz/item/CS_URS_2022_01/997013602</t>
  </si>
  <si>
    <t>67</t>
  </si>
  <si>
    <t>997013607</t>
  </si>
  <si>
    <t>Poplatek za uložení stavebního odpadu na skládce (skládkovné) z tašek a keramických výrobků zatříděného do Katalogu odpadů pod kódem 17 01 03</t>
  </si>
  <si>
    <t>-1928297059</t>
  </si>
  <si>
    <t>https://podminky.urs.cz/item/CS_URS_2022_01/997013607</t>
  </si>
  <si>
    <t>68</t>
  </si>
  <si>
    <t>997013631</t>
  </si>
  <si>
    <t>Poplatek za uložení stavebního odpadu na skládce (skládkovné) směsného stavebního a demoličního zatříděného do Katalogu odpadů pod kódem 17 09 04</t>
  </si>
  <si>
    <t>-2049897002</t>
  </si>
  <si>
    <t>https://podminky.urs.cz/item/CS_URS_2022_01/997013631</t>
  </si>
  <si>
    <t>69</t>
  </si>
  <si>
    <t>997013804</t>
  </si>
  <si>
    <t>Poplatek za uložení stavebního odpadu na skládce (skládkovné) ze skla zatříděného do Katalogu odpadů pod kódem 17 02 02</t>
  </si>
  <si>
    <t>-1223376413</t>
  </si>
  <si>
    <t>https://podminky.urs.cz/item/CS_URS_2022_01/997013804</t>
  </si>
  <si>
    <t>70</t>
  </si>
  <si>
    <t>997013811</t>
  </si>
  <si>
    <t>Poplatek za uložení stavebního odpadu na skládce (skládkovné) dřevěného zatříděného do Katalogu odpadů pod kódem 17 02 01</t>
  </si>
  <si>
    <t>1795066855</t>
  </si>
  <si>
    <t>https://podminky.urs.cz/item/CS_URS_2022_01/997013811</t>
  </si>
  <si>
    <t>71</t>
  </si>
  <si>
    <t>997013812</t>
  </si>
  <si>
    <t>Poplatek za uložení stavebního odpadu na skládce (skládkovné) z materiálů na bázi sádry zatříděného do Katalogu odpadů pod kódem 17 08 02</t>
  </si>
  <si>
    <t>495545865</t>
  </si>
  <si>
    <t>https://podminky.urs.cz/item/CS_URS_2022_01/997013812</t>
  </si>
  <si>
    <t>72</t>
  </si>
  <si>
    <t>997013814</t>
  </si>
  <si>
    <t>Poplatek za uložení stavebního odpadu na skládce (skládkovné) z izolačních materiálů zatříděného do Katalogu odpadů pod kódem 17 06 04</t>
  </si>
  <si>
    <t>-1670557578</t>
  </si>
  <si>
    <t>https://podminky.urs.cz/item/CS_URS_2022_01/997013814</t>
  </si>
  <si>
    <t>998</t>
  </si>
  <si>
    <t>Přesun hmot</t>
  </si>
  <si>
    <t>73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</si>
  <si>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</si>
  <si>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</si>
  <si>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1293132522</t>
  </si>
  <si>
    <t>https://podminky.urs.cz/item/CS_URS_2022_01/998011001</t>
  </si>
  <si>
    <t>PSV</t>
  </si>
  <si>
    <t>Práce a dodávky PSV</t>
  </si>
  <si>
    <t>711</t>
  </si>
  <si>
    <t>Izolace proti vodě, vlhkosti a plynům</t>
  </si>
  <si>
    <t>74</t>
  </si>
  <si>
    <t>711111001</t>
  </si>
  <si>
    <t>Provedení izolace proti zemní vlhkosti natěradly a tmely za studena na ploše vodorovné V nátěrem penetračním</t>
  </si>
  <si>
    <t>-1382461473</t>
  </si>
  <si>
    <t>https://podminky.urs.cz/item/CS_URS_2022_01/711111001</t>
  </si>
  <si>
    <t>"vodorovná hydroizolace v m.č.101" 11,25</t>
  </si>
  <si>
    <t>75</t>
  </si>
  <si>
    <t>11163150</t>
  </si>
  <si>
    <t>lak penetrační asfaltový</t>
  </si>
  <si>
    <t>-828935040</t>
  </si>
  <si>
    <t>11,25*0,00033 'Přepočtené koeficientem množství</t>
  </si>
  <si>
    <t>76</t>
  </si>
  <si>
    <t>711112001</t>
  </si>
  <si>
    <t>Provedení izolace proti zemní vlhkosti natěradly a tmely za studena na ploše svislé S nátěrem penetračním</t>
  </si>
  <si>
    <t>-1057713425</t>
  </si>
  <si>
    <t>https://podminky.urs.cz/item/CS_URS_2022_01/711112001</t>
  </si>
  <si>
    <t>"svislá hydroizolace jímky a technologického kanálu" (2,5+2,3*2)*2,4+2,5*1,8+(2,5+0,6*2)*0,45</t>
  </si>
  <si>
    <t>77</t>
  </si>
  <si>
    <t>-1724695992</t>
  </si>
  <si>
    <t>23,205*0,00034 'Přepočtené koeficientem množství</t>
  </si>
  <si>
    <t>78</t>
  </si>
  <si>
    <t>711141559</t>
  </si>
  <si>
    <t>Provedení izolace proti zemní vlhkosti pásy přitavením NAIP na ploše vodorovné V</t>
  </si>
  <si>
    <t>1949765259</t>
  </si>
  <si>
    <t>https://podminky.urs.cz/item/CS_URS_2022_01/711141559</t>
  </si>
  <si>
    <t>"vodorovná hydroizolace v m.č.101 - 2 vrstvy" 11,25*2</t>
  </si>
  <si>
    <t>79</t>
  </si>
  <si>
    <t>62853004</t>
  </si>
  <si>
    <t>pás asfaltový natavitelný modifikovaný SBS tl 4,0mm s vložkou ze skleněné tkaniny a spalitelnou PE fólií nebo jemnozrnným minerálním posypem na horním povrchu</t>
  </si>
  <si>
    <t>1905202785</t>
  </si>
  <si>
    <t>11,25*1,1655 'Přepočtené koeficientem množství</t>
  </si>
  <si>
    <t>80</t>
  </si>
  <si>
    <t>62855001</t>
  </si>
  <si>
    <t>pás asfaltový natavitelný modifikovaný SBS tl 4,0mm s vložkou z polyesterové rohože a spalitelnou PE fólií nebo jemnozrnným minerálním posypem na horním povrchu</t>
  </si>
  <si>
    <t>-1852535963</t>
  </si>
  <si>
    <t>81</t>
  </si>
  <si>
    <t>711142559</t>
  </si>
  <si>
    <t>Provedení izolace proti zemní vlhkosti pásy přitavením NAIP na ploše svislé S</t>
  </si>
  <si>
    <t>-1340392247</t>
  </si>
  <si>
    <t>https://podminky.urs.cz/item/CS_URS_2022_01/711142559</t>
  </si>
  <si>
    <t>"svislá hydroizolace jímky a technologického kanálu - 2 vrstvy" ((2,5+2,3*2)*2,4+2,5*1,8+(2,5+0,6*2)*0,45)*2</t>
  </si>
  <si>
    <t>82</t>
  </si>
  <si>
    <t>-1478452721</t>
  </si>
  <si>
    <t>23,205*1,1655 'Přepočtené koeficientem množství</t>
  </si>
  <si>
    <t>83</t>
  </si>
  <si>
    <t>-1835373668</t>
  </si>
  <si>
    <t>84</t>
  </si>
  <si>
    <t>711161212</t>
  </si>
  <si>
    <t>Izolace proti zemní vlhkosti a beztlakové vodě nopovými fóliemi na ploše svislé S vrstva ochranná, odvětrávací a drenážní výška nopku 8,0 mm, tl. fólie do 0,6 mm</t>
  </si>
  <si>
    <t>-319067011</t>
  </si>
  <si>
    <t>https://podminky.urs.cz/item/CS_URS_2022_01/711161212</t>
  </si>
  <si>
    <t>"ochrana svislé hydroizolace jímky" 2,5*1,75</t>
  </si>
  <si>
    <t>85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</si>
  <si>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</si>
  <si>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</si>
  <si>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</si>
  <si>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1811648167</t>
  </si>
  <si>
    <t>https://podminky.urs.cz/item/CS_URS_2022_01/998711201</t>
  </si>
  <si>
    <t>712</t>
  </si>
  <si>
    <t>Povlakové krytiny</t>
  </si>
  <si>
    <t>86</t>
  </si>
  <si>
    <t>712311101</t>
  </si>
  <si>
    <t>Provedení povlakové krytiny střech plochých do 10° natěradly a tmely za studena nátěrem lakem penetračním nebo asfaltovým</t>
  </si>
  <si>
    <t>1531237701</t>
  </si>
  <si>
    <t>https://podminky.urs.cz/item/CS_URS_2022_01/712311101</t>
  </si>
  <si>
    <t>"nové střešní souvrství" 3,4*5,755+9,05*0,805+(9,05+6,26)/2*3,95</t>
  </si>
  <si>
    <t>87</t>
  </si>
  <si>
    <t>-2108296300</t>
  </si>
  <si>
    <t>57,09*0,00032 'Přepočtené koeficientem množství</t>
  </si>
  <si>
    <t>88</t>
  </si>
  <si>
    <t>712341559</t>
  </si>
  <si>
    <t>Provedení povlakové krytiny střech plochých do 10° pásy přitavením NAIP v plné ploše</t>
  </si>
  <si>
    <t>-8228287</t>
  </si>
  <si>
    <t>https://podminky.urs.cz/item/CS_URS_2022_01/712341559</t>
  </si>
  <si>
    <t>"nové střešní souvrství - 2 vrstvy asfaltových pásů" (3,4*5,755+9,05*0,805+(9,05+6,26)/2*3,95)*2</t>
  </si>
  <si>
    <t>89</t>
  </si>
  <si>
    <t>1507701799</t>
  </si>
  <si>
    <t>57,09*1,1655 'Přepočtené koeficientem množství</t>
  </si>
  <si>
    <t>90</t>
  </si>
  <si>
    <t>364381874</t>
  </si>
  <si>
    <t>91</t>
  </si>
  <si>
    <t>998712201</t>
  </si>
  <si>
    <t>Přesun hmot pro povlakové krytiny stanovený procentní sazbou (%) z ceny vodorovná dopravní vzdálenost do 50 m v objektech výšky do 6 m</t>
  </si>
  <si>
    <t>-1706305731</t>
  </si>
  <si>
    <t>https://podminky.urs.cz/item/CS_URS_2022_01/998712201</t>
  </si>
  <si>
    <t>721</t>
  </si>
  <si>
    <t>Zdravotechnika - vnitřní kanalizace</t>
  </si>
  <si>
    <t>92</t>
  </si>
  <si>
    <t>721173401</t>
  </si>
  <si>
    <t>Potrubí z trub PVC SN4 svodné (ležaté) DN 110</t>
  </si>
  <si>
    <t>1562568506</t>
  </si>
  <si>
    <t>https://podminky.urs.cz/item/CS_URS_2022_01/721173401</t>
  </si>
  <si>
    <t>"celková délka" 2,2</t>
  </si>
  <si>
    <t>93</t>
  </si>
  <si>
    <t>721173403</t>
  </si>
  <si>
    <t>Potrubí z trub PVC SN4 svodné (ležaté) DN 160</t>
  </si>
  <si>
    <t>-1511573244</t>
  </si>
  <si>
    <t>https://podminky.urs.cz/item/CS_URS_2022_01/721173403</t>
  </si>
  <si>
    <t>"celková délka" 5,5</t>
  </si>
  <si>
    <t>721173706</t>
  </si>
  <si>
    <t>Potrubí z trub polyetylenových svařované odpadní (svislé) DN 100</t>
  </si>
  <si>
    <t>-1356138539</t>
  </si>
  <si>
    <t>https://podminky.urs.cz/item/CS_URS_2022_01/721173706</t>
  </si>
  <si>
    <t>"celková délka" 3,3</t>
  </si>
  <si>
    <t>95</t>
  </si>
  <si>
    <t>721173722</t>
  </si>
  <si>
    <t>Potrubí z trub polyetylenových svařované připojovací DN 40</t>
  </si>
  <si>
    <t>-973633232</t>
  </si>
  <si>
    <t>https://podminky.urs.cz/item/CS_URS_2022_01/721173722</t>
  </si>
  <si>
    <t>"celková délka" 15,6</t>
  </si>
  <si>
    <t>721173723</t>
  </si>
  <si>
    <t>Potrubí z trub polyetylenových svařované připojovací DN 50</t>
  </si>
  <si>
    <t>1537043700</t>
  </si>
  <si>
    <t>https://podminky.urs.cz/item/CS_URS_2022_01/721173723</t>
  </si>
  <si>
    <t>"celková délka" 7,0</t>
  </si>
  <si>
    <t>97</t>
  </si>
  <si>
    <t>721273153</t>
  </si>
  <si>
    <t>Ventilační hlavice z polypropylenu (PP) DN 110</t>
  </si>
  <si>
    <t>-528413936</t>
  </si>
  <si>
    <t>https://podminky.urs.cz/item/CS_URS_2022_01/721273153</t>
  </si>
  <si>
    <t>"celkový počet" 1</t>
  </si>
  <si>
    <t>98</t>
  </si>
  <si>
    <t>721290111</t>
  </si>
  <si>
    <t>Zkouška těsnosti kanalizace v objektech vodou do DN 125</t>
  </si>
  <si>
    <t>-18256557</t>
  </si>
  <si>
    <t>https://podminky.urs.cz/item/CS_URS_2022_01/721290111</t>
  </si>
  <si>
    <t>99</t>
  </si>
  <si>
    <t>721290112</t>
  </si>
  <si>
    <t>Zkouška těsnosti kanalizace v objektech vodou DN 150 nebo DN 200</t>
  </si>
  <si>
    <t>1079968724</t>
  </si>
  <si>
    <t>https://podminky.urs.cz/item/CS_URS_2022_01/721290112</t>
  </si>
  <si>
    <t>100</t>
  </si>
  <si>
    <t>Stav.příp.721</t>
  </si>
  <si>
    <t>Stavební přípomoce pro vnitřní kanalizaci</t>
  </si>
  <si>
    <t>-2040043380</t>
  </si>
  <si>
    <t>Poznámka k položce:_x000D_
Položka obsahuje náklady na vybourání stávajících konstrukcí v rozsahu nezbytném pro řádné provedení rozvodu vnitřní kanalizace (prostupy, niky, drážky, rýhy apod.) včetně uvedení dotčených konstrukcí do původního stavu a likvidace vybouraných hmot. Dále obsahuje náklady na zemní práce uvnitř objektu.</t>
  </si>
  <si>
    <t>101</t>
  </si>
  <si>
    <t>998721201</t>
  </si>
  <si>
    <t>Přesun hmot pro vnitřní kanalizace stanovený procentní sazbou (%) z ceny vodorovná dopravní vzdálenost do 50 m v objektech výšky do 6 m</t>
  </si>
  <si>
    <t>-1013279689</t>
  </si>
  <si>
    <t>https://podminky.urs.cz/item/CS_URS_2022_01/998721201</t>
  </si>
  <si>
    <t>722</t>
  </si>
  <si>
    <t>Zdravotechnika - vnitřní vodovod</t>
  </si>
  <si>
    <t>102</t>
  </si>
  <si>
    <t>722174002</t>
  </si>
  <si>
    <t>Potrubí z plastových trubek z polypropylenu PPR svařovaných polyfúzně PN 16 (SDR 7,4) D 20 x 2,8</t>
  </si>
  <si>
    <t>139364266</t>
  </si>
  <si>
    <t>https://podminky.urs.cz/item/CS_URS_2022_01/722174002</t>
  </si>
  <si>
    <t>"celková délka" 18,0</t>
  </si>
  <si>
    <t>103</t>
  </si>
  <si>
    <t>722174003</t>
  </si>
  <si>
    <t>Potrubí z plastových trubek z polypropylenu PPR svařovaných polyfúzně PN 16 (SDR 7,4) D 25 x 3,5</t>
  </si>
  <si>
    <t>1084270592</t>
  </si>
  <si>
    <t>https://podminky.urs.cz/item/CS_URS_2022_01/722174003</t>
  </si>
  <si>
    <t>"celková délka" 11,0</t>
  </si>
  <si>
    <t>104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</si>
  <si>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</si>
  <si>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</si>
  <si>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-483783938</t>
  </si>
  <si>
    <t>https://podminky.urs.cz/item/CS_URS_2022_01/722181231</t>
  </si>
  <si>
    <t>105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</si>
  <si>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</si>
  <si>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</si>
  <si>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-198204845</t>
  </si>
  <si>
    <t>https://podminky.urs.cz/item/CS_URS_2022_01/722181232</t>
  </si>
  <si>
    <t>106</t>
  </si>
  <si>
    <t>722220111</t>
  </si>
  <si>
    <t>Armatury s jedním závitem nástěnky pro výtokový ventil G 1/2"</t>
  </si>
  <si>
    <t>-2075310527</t>
  </si>
  <si>
    <t>https://podminky.urs.cz/item/CS_URS_2022_01/722220111</t>
  </si>
  <si>
    <t>"celkový počet" 7</t>
  </si>
  <si>
    <t>107</t>
  </si>
  <si>
    <t>722220231</t>
  </si>
  <si>
    <t>Armatury s jedním závitem přechodové tvarovky PPR, PN 20 (SDR 6) s kovovým závitem vnitřním přechodky dGK D 20 x G 1/2"</t>
  </si>
  <si>
    <t>1273120499</t>
  </si>
  <si>
    <t>https://podminky.urs.cz/item/CS_URS_2022_01/722220231</t>
  </si>
  <si>
    <t>108</t>
  </si>
  <si>
    <t>722240123</t>
  </si>
  <si>
    <t>Armatury z plastických hmot kohouty (PPR) kulové DN 25</t>
  </si>
  <si>
    <t>762546659</t>
  </si>
  <si>
    <t>https://podminky.urs.cz/item/CS_URS_2022_01/722240123</t>
  </si>
  <si>
    <t>"HUV" 1</t>
  </si>
  <si>
    <t>109</t>
  </si>
  <si>
    <t>722290226</t>
  </si>
  <si>
    <t>Zkoušky, proplach a desinfekce vodovodního potrubí zkoušky těsnosti vodovodního potrubí závitového do DN 50</t>
  </si>
  <si>
    <t>808397201</t>
  </si>
  <si>
    <t>https://podminky.urs.cz/item/CS_URS_2022_01/722290226</t>
  </si>
  <si>
    <t>"celková délka" 29,0</t>
  </si>
  <si>
    <t>110</t>
  </si>
  <si>
    <t>722290234</t>
  </si>
  <si>
    <t>Zkoušky, proplach a desinfekce vodovodního potrubí proplach a desinfekce vodovodního potrubí do DN 80</t>
  </si>
  <si>
    <t>-428213585</t>
  </si>
  <si>
    <t>https://podminky.urs.cz/item/CS_URS_2022_01/722290234</t>
  </si>
  <si>
    <t>111</t>
  </si>
  <si>
    <t>Stav.příp.722</t>
  </si>
  <si>
    <t>Stavební přípomoce pro vnitřní vodovod</t>
  </si>
  <si>
    <t>-1697684454</t>
  </si>
  <si>
    <t>Poznámka k položce:_x000D_
Položka obsahuje náklady na vybourání stávajících konstrukcí v rozsahu nezbytném pro řádné provedení rozvodu vnitřního vodovodu (prostupy, niky, drážky, rýhy apod.) včetně uvedení dotčených konstrukcí do původního stavu a likvidace vybouraných hmot.</t>
  </si>
  <si>
    <t>112</t>
  </si>
  <si>
    <t>998722201</t>
  </si>
  <si>
    <t>Přesun hmot pro vnitřní vodovod stanovený procentní sazbou (%) z ceny vodorovná dopravní vzdálenost do 50 m v objektech výšky do 6 m</t>
  </si>
  <si>
    <t>-1821709665</t>
  </si>
  <si>
    <t>https://podminky.urs.cz/item/CS_URS_2022_01/998722201</t>
  </si>
  <si>
    <t>725</t>
  </si>
  <si>
    <t>Zdravotechnika - zařizovací předměty</t>
  </si>
  <si>
    <t>113</t>
  </si>
  <si>
    <t>725112182</t>
  </si>
  <si>
    <t>Zařízení záchodů kombi klozety s úspornou armaturou odpad svislý</t>
  </si>
  <si>
    <t>379429188</t>
  </si>
  <si>
    <t>https://podminky.urs.cz/item/CS_URS_2022_01/725112182</t>
  </si>
  <si>
    <t>114</t>
  </si>
  <si>
    <t>725121529</t>
  </si>
  <si>
    <t>Pisoárové záchodky keramické automatické s teplotním snímačem</t>
  </si>
  <si>
    <t>-276854808</t>
  </si>
  <si>
    <t>https://podminky.urs.cz/item/CS_URS_2022_01/725121529</t>
  </si>
  <si>
    <t>115</t>
  </si>
  <si>
    <t>725211617</t>
  </si>
  <si>
    <t>Umyvadla keramická bílá bez výtokových armatur připevněná na stěnu šrouby s krytem na sifon (polosloupem), šířka umyvadla 600 mm</t>
  </si>
  <si>
    <t>1442930620</t>
  </si>
  <si>
    <t>https://podminky.urs.cz/item/CS_URS_2022_01/725211617</t>
  </si>
  <si>
    <t>116</t>
  </si>
  <si>
    <t>725219102</t>
  </si>
  <si>
    <t>Umyvadla montáž umyvadel ostatních typů na šrouby</t>
  </si>
  <si>
    <t>-1781565389</t>
  </si>
  <si>
    <t>https://podminky.urs.cz/item/CS_URS_2022_01/725219102</t>
  </si>
  <si>
    <t>117</t>
  </si>
  <si>
    <t>55145813</t>
  </si>
  <si>
    <t>pítko ke stěně s tlačnou pitnou armaturou</t>
  </si>
  <si>
    <t>-588191417</t>
  </si>
  <si>
    <t>118</t>
  </si>
  <si>
    <t>725539201</t>
  </si>
  <si>
    <t>Elektrické ohřívače zásobníkové montáž tlakových ohřívačů závěsných (svislých nebo vodorovných) do 15 l</t>
  </si>
  <si>
    <t>356939397</t>
  </si>
  <si>
    <t>https://podminky.urs.cz/item/CS_URS_2022_01/725539201</t>
  </si>
  <si>
    <t>119</t>
  </si>
  <si>
    <t>Mat/725-001</t>
  </si>
  <si>
    <t>kompaktní tlakový průtokový ohřívač vody o výkonu 3500W,en.tř.A s topnými tělesy o výkonu 3,5 kW, 4,5 kW a 5,5 kW</t>
  </si>
  <si>
    <t>2135805193</t>
  </si>
  <si>
    <t>"dle samostatného výkazu části elektro" 1</t>
  </si>
  <si>
    <t>120</t>
  </si>
  <si>
    <t>725813111</t>
  </si>
  <si>
    <t>Ventily rohové bez připojovací trubičky nebo flexi hadičky G 1/2"</t>
  </si>
  <si>
    <t>1442677045</t>
  </si>
  <si>
    <t>https://podminky.urs.cz/item/CS_URS_2022_01/725813111</t>
  </si>
  <si>
    <t>"připojení klozetů" 3</t>
  </si>
  <si>
    <t>"připojení umyvadlových baterií" 2*2</t>
  </si>
  <si>
    <t>121</t>
  </si>
  <si>
    <t>725822611</t>
  </si>
  <si>
    <t>Baterie umyvadlové stojánkové pákové bez výpusti</t>
  </si>
  <si>
    <t>1482822948</t>
  </si>
  <si>
    <t>https://podminky.urs.cz/item/CS_URS_2022_01/725822611</t>
  </si>
  <si>
    <t>122</t>
  </si>
  <si>
    <t>725861102</t>
  </si>
  <si>
    <t>Zápachové uzávěrky zařizovacích předmětů pro umyvadla DN 40</t>
  </si>
  <si>
    <t>-1711301652</t>
  </si>
  <si>
    <t>https://podminky.urs.cz/item/CS_URS_2022_01/725861102</t>
  </si>
  <si>
    <t>123</t>
  </si>
  <si>
    <t>725865411</t>
  </si>
  <si>
    <t>Zápachové uzávěrky zařizovacích předmětů pro pisoáry DN 32/40</t>
  </si>
  <si>
    <t>1138366100</t>
  </si>
  <si>
    <t>https://podminky.urs.cz/item/CS_URS_2022_01/725865411</t>
  </si>
  <si>
    <t>124</t>
  </si>
  <si>
    <t>725980123</t>
  </si>
  <si>
    <t>Dvířka 30/30</t>
  </si>
  <si>
    <t>-1053341581</t>
  </si>
  <si>
    <t>https://podminky.urs.cz/item/CS_URS_2022_01/725980123</t>
  </si>
  <si>
    <t>"dvířka HUV" 1</t>
  </si>
  <si>
    <t>125</t>
  </si>
  <si>
    <t>Agreg.cena 725-001</t>
  </si>
  <si>
    <t>Dodávka a montáž oční sprchy</t>
  </si>
  <si>
    <t>-787945261</t>
  </si>
  <si>
    <t>126</t>
  </si>
  <si>
    <t>998725201</t>
  </si>
  <si>
    <t>Přesun hmot pro zařizovací předměty stanovený procentní sazbou (%) z ceny vodorovná dopravní vzdálenost do 50 m v objektech výšky do 6 m</t>
  </si>
  <si>
    <t>-86297295</t>
  </si>
  <si>
    <t>https://podminky.urs.cz/item/CS_URS_2022_01/998725201</t>
  </si>
  <si>
    <t>741</t>
  </si>
  <si>
    <t>Elektroinstalace - silnoproud</t>
  </si>
  <si>
    <t>127</t>
  </si>
  <si>
    <t>741110042</t>
  </si>
  <si>
    <t>Montáž trubek elektroinstalačních s nasunutím nebo našroubováním do krabic plastových ohebných, uložených pevně, vnější Ø přes 23 do 35 mm</t>
  </si>
  <si>
    <t>800047714</t>
  </si>
  <si>
    <t>https://podminky.urs.cz/item/CS_URS_2022_01/741110042</t>
  </si>
  <si>
    <t>128</t>
  </si>
  <si>
    <t>1584228</t>
  </si>
  <si>
    <t>trubka ochranná FA 15/25  bezhalogenová černá</t>
  </si>
  <si>
    <t>1732118454</t>
  </si>
  <si>
    <t>"dle samostatného výkazu části elektro" 20,0</t>
  </si>
  <si>
    <t>20*1,05 'Přepočtené koeficientem množství</t>
  </si>
  <si>
    <t>129</t>
  </si>
  <si>
    <t>741112061</t>
  </si>
  <si>
    <t>Montáž krabic elektroinstalačních bez napojení na trubky a lišty, demontáže a montáže víčka a přístroje přístrojových zapuštěných plastových kruhových</t>
  </si>
  <si>
    <t>1055689853</t>
  </si>
  <si>
    <t>https://podminky.urs.cz/item/CS_URS_2022_01/741112061</t>
  </si>
  <si>
    <t>130</t>
  </si>
  <si>
    <t>34571451</t>
  </si>
  <si>
    <t>krabice pod omítku PVC přístrojová kruhová D 70mm hluboká</t>
  </si>
  <si>
    <t>-1704551566</t>
  </si>
  <si>
    <t>"dle samostatného výkazu části elektro" 5</t>
  </si>
  <si>
    <t>131</t>
  </si>
  <si>
    <t>741122601</t>
  </si>
  <si>
    <t>Montáž kabelů měděných bez ukončení uložených pevně plných kulatých nebo bezhalogenových (např. CYKY) počtu a průřezu žil 2x1,5 až 6 mm2</t>
  </si>
  <si>
    <t>-890053880</t>
  </si>
  <si>
    <t>https://podminky.urs.cz/item/CS_URS_2022_01/741122601</t>
  </si>
  <si>
    <t>132</t>
  </si>
  <si>
    <t>34111005</t>
  </si>
  <si>
    <t>kabel instalační jádro Cu plné izolace PVC plášť PVC 450/750V (CYKY) 2x1,5mm2</t>
  </si>
  <si>
    <t>1730020118</t>
  </si>
  <si>
    <t>"dle samostatného výkazu části elektro" 15,0</t>
  </si>
  <si>
    <t>15*1,15 'Přepočtené koeficientem množství</t>
  </si>
  <si>
    <t>133</t>
  </si>
  <si>
    <t>741122611</t>
  </si>
  <si>
    <t>Montáž kabelů měděných bez ukončení uložených pevně plných kulatých nebo bezhalogenových (např. CYKY) počtu a průřezu žil 3x1,5 až 6 mm2</t>
  </si>
  <si>
    <t>-1993472327</t>
  </si>
  <si>
    <t>https://podminky.urs.cz/item/CS_URS_2022_01/741122611</t>
  </si>
  <si>
    <t>134</t>
  </si>
  <si>
    <t>34111030</t>
  </si>
  <si>
    <t>kabel instalační jádro Cu plné izolace PVC plášť PVC 450/750V (CYKY) 3x1,5mm2</t>
  </si>
  <si>
    <t>-2069727459</t>
  </si>
  <si>
    <t>"dle samostatného výkazu části elektro" 100,0</t>
  </si>
  <si>
    <t>100*1,15 'Přepočtené koeficientem množství</t>
  </si>
  <si>
    <t>135</t>
  </si>
  <si>
    <t>34111036</t>
  </si>
  <si>
    <t>kabel instalační jádro Cu plné izolace PVC plášť PVC 450/750V (CYKY) 3x2,5mm2</t>
  </si>
  <si>
    <t>-840122681</t>
  </si>
  <si>
    <t>"dle samostatného výkazu části elektro" 50,0</t>
  </si>
  <si>
    <t>50*1,15 'Přepočtené koeficientem množství</t>
  </si>
  <si>
    <t>136</t>
  </si>
  <si>
    <t>741122642</t>
  </si>
  <si>
    <t>Montáž kabelů měděných bez ukončení uložených pevně plných kulatých nebo bezhalogenových (např. CYKY) počtu a průřezu žil 5x4 až 6 mm2</t>
  </si>
  <si>
    <t>-1318369313</t>
  </si>
  <si>
    <t>https://podminky.urs.cz/item/CS_URS_2022_01/741122642</t>
  </si>
  <si>
    <t>137</t>
  </si>
  <si>
    <t>34111098</t>
  </si>
  <si>
    <t>kabel instalační jádro Cu plné izolace PVC plášť PVC 450/750V (CYKY) 5x4mm2</t>
  </si>
  <si>
    <t>-1960173447</t>
  </si>
  <si>
    <t>"dle samostatného výkazu části elektro" 10,0</t>
  </si>
  <si>
    <t>10*1,15 'Přepočtené koeficientem množství</t>
  </si>
  <si>
    <t>138</t>
  </si>
  <si>
    <t>741122643</t>
  </si>
  <si>
    <t>Montáž kabelů měděných bez ukončení uložených pevně plných kulatých nebo bezhalogenových (např. CYKY) počtu a průřezu žil 5x10 mm2</t>
  </si>
  <si>
    <t>1817162828</t>
  </si>
  <si>
    <t>https://podminky.urs.cz/item/CS_URS_2022_01/741122643</t>
  </si>
  <si>
    <t>139</t>
  </si>
  <si>
    <t>34113034</t>
  </si>
  <si>
    <t>kabel instalační jádro Cu plné izolace PVC plášť PVC 450/750V (CYKY) 5x10mm2</t>
  </si>
  <si>
    <t>-1066928191</t>
  </si>
  <si>
    <t>140</t>
  </si>
  <si>
    <t>741210001</t>
  </si>
  <si>
    <t>Montáž rozvodnic oceloplechových nebo plastových bez zapojení vodičů běžných, hmotnosti do 20 kg</t>
  </si>
  <si>
    <t>778537994</t>
  </si>
  <si>
    <t>https://podminky.urs.cz/item/CS_URS_2022_01/741210001</t>
  </si>
  <si>
    <t>141</t>
  </si>
  <si>
    <t>35711015</t>
  </si>
  <si>
    <t>rozvodnice nástěnná IP41/24 modulů, vč. N/pE, plná dvířka</t>
  </si>
  <si>
    <t>-212169969</t>
  </si>
  <si>
    <t>142</t>
  </si>
  <si>
    <t>1000122390</t>
  </si>
  <si>
    <t>rozvodnice 174202 IKA-3/54-ST na omítku IP65, průhledné dveře, 3 řady, 54 modulů</t>
  </si>
  <si>
    <t>1035141032</t>
  </si>
  <si>
    <t>143</t>
  </si>
  <si>
    <t>741231014</t>
  </si>
  <si>
    <t>Montáž svorkovnic do rozváděčů s popisnými štítky se zapojením vodičů na jedné straně nulových</t>
  </si>
  <si>
    <t>-1962963561</t>
  </si>
  <si>
    <t>https://podminky.urs.cz/item/CS_URS_2022_01/741231014</t>
  </si>
  <si>
    <t>144</t>
  </si>
  <si>
    <t>8500164650</t>
  </si>
  <si>
    <t>svorkovnice ekvipotenciální, EPS 2</t>
  </si>
  <si>
    <t>-1860142120</t>
  </si>
  <si>
    <t>145</t>
  </si>
  <si>
    <t>741310001</t>
  </si>
  <si>
    <t>Montáž spínačů jedno nebo dvoupólových nástěnných se zapojením vodičů, pro prostředí normální spínačů, řazení 1-jednopólových</t>
  </si>
  <si>
    <t>66207724</t>
  </si>
  <si>
    <t>https://podminky.urs.cz/item/CS_URS_2022_01/741310001</t>
  </si>
  <si>
    <t>146</t>
  </si>
  <si>
    <t>34535015</t>
  </si>
  <si>
    <t>spínač nástěnný jednopólový, řazení 1, IP44, šroubové svorky</t>
  </si>
  <si>
    <t>-1132303344</t>
  </si>
  <si>
    <t>"dle samostatného výkazu části elektro" 3</t>
  </si>
  <si>
    <t>147</t>
  </si>
  <si>
    <t>741310031</t>
  </si>
  <si>
    <t>Montáž spínačů jedno nebo dvoupólových nástěnných se zapojením vodičů, pro prostředí venkovní nebo mokré spínačů, řazení 1-jednopólových</t>
  </si>
  <si>
    <t>-1975203195</t>
  </si>
  <si>
    <t>https://podminky.urs.cz/item/CS_URS_2022_01/741310031</t>
  </si>
  <si>
    <t>148</t>
  </si>
  <si>
    <t>34535054</t>
  </si>
  <si>
    <t>spínač nástěnný jednopólový, řazení 1, IP54, šroubové svorky</t>
  </si>
  <si>
    <t>2040870145</t>
  </si>
  <si>
    <t>"dle samostatného výkazu části elektro" 4</t>
  </si>
  <si>
    <t>149</t>
  </si>
  <si>
    <t>741310561</t>
  </si>
  <si>
    <t>Montáž spínačů tří nebo čtyřpólových vypínačů výkonových pojistkových, do 63 A</t>
  </si>
  <si>
    <t>810581445</t>
  </si>
  <si>
    <t>https://podminky.urs.cz/item/CS_URS_2022_01/741310561</t>
  </si>
  <si>
    <t>150</t>
  </si>
  <si>
    <t>8500050050</t>
  </si>
  <si>
    <t>vypínač hlavní IS-32/3, 3pól, 32 A, 240/415 V</t>
  </si>
  <si>
    <t>1678001668</t>
  </si>
  <si>
    <t>151</t>
  </si>
  <si>
    <t>8500050070</t>
  </si>
  <si>
    <t>vypínač hlavní IS-63/3, 3pól, 63 A, 240/415 V</t>
  </si>
  <si>
    <t>-1547879956</t>
  </si>
  <si>
    <t>152</t>
  </si>
  <si>
    <t>741313001</t>
  </si>
  <si>
    <t>Montáž zásuvek domovních se zapojením vodičů bezšroubové připojení polozapuštěných nebo zapuštěných 10/16 A, provedení 2P + PE</t>
  </si>
  <si>
    <t>1165682225</t>
  </si>
  <si>
    <t>https://podminky.urs.cz/item/CS_URS_2022_01/741313001</t>
  </si>
  <si>
    <t>153</t>
  </si>
  <si>
    <t>ABB.5519AA02357B</t>
  </si>
  <si>
    <t>Zásuvka jednonásobná, chráněná, s clonkami, s bezšroub. svorkami</t>
  </si>
  <si>
    <t>1752352331</t>
  </si>
  <si>
    <t>154</t>
  </si>
  <si>
    <t>ABB.3901AB10B</t>
  </si>
  <si>
    <t>Rámeček jednonásobný</t>
  </si>
  <si>
    <t>1642756339</t>
  </si>
  <si>
    <t>155</t>
  </si>
  <si>
    <t>741313082</t>
  </si>
  <si>
    <t>Montáž zásuvek domovních se zapojením vodičů šroubové připojení venkovní nebo mokré, provedení 2P + PE</t>
  </si>
  <si>
    <t>-1493508908</t>
  </si>
  <si>
    <t>https://podminky.urs.cz/item/CS_URS_2022_01/741313082</t>
  </si>
  <si>
    <t>156</t>
  </si>
  <si>
    <t>ABB.5519NC02540B</t>
  </si>
  <si>
    <t>zásuvka jednonásobná s ochran. kolíkem, s víčkem, pro průběž. montáž, IP54</t>
  </si>
  <si>
    <t>1700924818</t>
  </si>
  <si>
    <t>"dle samostatného výkazu části elektro" 6</t>
  </si>
  <si>
    <t>157</t>
  </si>
  <si>
    <t>ABB.5515NC05525B</t>
  </si>
  <si>
    <t>Zásuvka technická venkovní, plast, vzor K, IP54</t>
  </si>
  <si>
    <t>426788884</t>
  </si>
  <si>
    <t>158</t>
  </si>
  <si>
    <t>741313121</t>
  </si>
  <si>
    <t>Montáž zásuvek průmyslových se zapojením vodičů spojovacích, provedení IP 67 3P+N+PE 16 A</t>
  </si>
  <si>
    <t>1481797019</t>
  </si>
  <si>
    <t>https://podminky.urs.cz/item/CS_URS_2022_01/741313121</t>
  </si>
  <si>
    <t>159</t>
  </si>
  <si>
    <t>ABB.5515NC05525S</t>
  </si>
  <si>
    <t>-1716195506</t>
  </si>
  <si>
    <t>160</t>
  </si>
  <si>
    <t>741320105</t>
  </si>
  <si>
    <t>Montáž jističů se zapojením vodičů jednopólových nn do 25 A ve skříni</t>
  </si>
  <si>
    <t>-966131168</t>
  </si>
  <si>
    <t>https://podminky.urs.cz/item/CS_URS_2022_01/741320105</t>
  </si>
  <si>
    <t>161</t>
  </si>
  <si>
    <t>1030017978</t>
  </si>
  <si>
    <t>Jistič 2B/1 PL7</t>
  </si>
  <si>
    <t>1869662292</t>
  </si>
  <si>
    <t>"dle samostatného výkazu části elektro" 2</t>
  </si>
  <si>
    <t>162</t>
  </si>
  <si>
    <t>1000151904</t>
  </si>
  <si>
    <t>Jistič 6B/1 PL7</t>
  </si>
  <si>
    <t>-1598538522</t>
  </si>
  <si>
    <t>163</t>
  </si>
  <si>
    <t>10.060.761</t>
  </si>
  <si>
    <t>Jistič 10B/1 PL7</t>
  </si>
  <si>
    <t>-394765418</t>
  </si>
  <si>
    <t>164</t>
  </si>
  <si>
    <t>10.060.768</t>
  </si>
  <si>
    <t>Jistič 16B/1 PL7</t>
  </si>
  <si>
    <t>-1643941490</t>
  </si>
  <si>
    <t>165</t>
  </si>
  <si>
    <t>741320165</t>
  </si>
  <si>
    <t>Montáž jističů se zapojením vodičů třípólových nn do 25 A ve skříni</t>
  </si>
  <si>
    <t>977880566</t>
  </si>
  <si>
    <t>https://podminky.urs.cz/item/CS_URS_2022_01/741320165</t>
  </si>
  <si>
    <t>166</t>
  </si>
  <si>
    <t>8500126310</t>
  </si>
  <si>
    <t>Jistič B20/3 PL7</t>
  </si>
  <si>
    <t>1088996107</t>
  </si>
  <si>
    <t>167</t>
  </si>
  <si>
    <t>741320175</t>
  </si>
  <si>
    <t>Montáž jističů se zapojením vodičů třípólových nn do 63 A ve skříni</t>
  </si>
  <si>
    <t>595904348</t>
  </si>
  <si>
    <t>https://podminky.urs.cz/item/CS_URS_2022_01/741320175</t>
  </si>
  <si>
    <t>168</t>
  </si>
  <si>
    <t>10.060.928</t>
  </si>
  <si>
    <t>Jistič 40B/3 PL7</t>
  </si>
  <si>
    <t>-1812897172</t>
  </si>
  <si>
    <t>169</t>
  </si>
  <si>
    <t>1000121991</t>
  </si>
  <si>
    <t>Jistič 32B/3 PL7</t>
  </si>
  <si>
    <t>-659134942</t>
  </si>
  <si>
    <t>170</t>
  </si>
  <si>
    <t>10.879.000</t>
  </si>
  <si>
    <t>Jistič 50B/3 PL7</t>
  </si>
  <si>
    <t>1759644026</t>
  </si>
  <si>
    <t>171</t>
  </si>
  <si>
    <t>741321003</t>
  </si>
  <si>
    <t>Montáž proudových chráničů se zapojením vodičů dvoupólových nn do 25 A ve skříni</t>
  </si>
  <si>
    <t>-523839942</t>
  </si>
  <si>
    <t>https://podminky.urs.cz/item/CS_URS_2022_01/741321003</t>
  </si>
  <si>
    <t>172</t>
  </si>
  <si>
    <t>1000123180</t>
  </si>
  <si>
    <t>chránič s nadproudovou ochranou 263534 PFL7-16/1N/B/003, Ir=250A, AC, 1+N, 10kA, char.B, Idn=0</t>
  </si>
  <si>
    <t>-1401800590</t>
  </si>
  <si>
    <t>173</t>
  </si>
  <si>
    <t>741321033</t>
  </si>
  <si>
    <t>Montáž proudových chráničů se zapojením vodičů čtyřpólových nn do 25 A ve skříni</t>
  </si>
  <si>
    <t>-427436616</t>
  </si>
  <si>
    <t>https://podminky.urs.cz/item/CS_URS_2022_01/741321033</t>
  </si>
  <si>
    <t>174</t>
  </si>
  <si>
    <t>1000121577</t>
  </si>
  <si>
    <t>chránič s nadproud.ochranou 120654 mRB6-16/3N/B/01-A, Ir=250A, typ A, 3+N, 6kA, char B, In=16A</t>
  </si>
  <si>
    <t>1505049651</t>
  </si>
  <si>
    <t>175</t>
  </si>
  <si>
    <t>741322142</t>
  </si>
  <si>
    <t>Montáž přepěťových ochran nn se zapojením vodičů svodiče přepětí – typ 3 na DIN lištu třípólových</t>
  </si>
  <si>
    <t>-42814369</t>
  </si>
  <si>
    <t>https://podminky.urs.cz/item/CS_URS_2022_01/741322142</t>
  </si>
  <si>
    <t>176</t>
  </si>
  <si>
    <t>1000144695</t>
  </si>
  <si>
    <t xml:space="preserve">kombinovaný svodič bleskových proudů FLP-B+C MAXI V/3 </t>
  </si>
  <si>
    <t>-628004510</t>
  </si>
  <si>
    <t>177</t>
  </si>
  <si>
    <t>741330741</t>
  </si>
  <si>
    <t>Montáž relé nezávislých bez zapojení vodičů časových</t>
  </si>
  <si>
    <t>-1950073988</t>
  </si>
  <si>
    <t>https://podminky.urs.cz/item/CS_URS_2022_01/741330741</t>
  </si>
  <si>
    <t>178</t>
  </si>
  <si>
    <t>10.097.150</t>
  </si>
  <si>
    <t>časové relé ZRMF1/W</t>
  </si>
  <si>
    <t>1912021023</t>
  </si>
  <si>
    <t>179</t>
  </si>
  <si>
    <t>741372061</t>
  </si>
  <si>
    <t>Montáž svítidel s integrovaným zdrojem LED se zapojením vodičů interiérových přisazených stropních hranatých nebo kruhových, plochy do 0,09 m2</t>
  </si>
  <si>
    <t>256412155</t>
  </si>
  <si>
    <t>https://podminky.urs.cz/item/CS_URS_2022_01/741372061</t>
  </si>
  <si>
    <t>180</t>
  </si>
  <si>
    <t>1000087822</t>
  </si>
  <si>
    <t>svítidlo LED BRSB, 6x12 LED 840,  kryt opál PMMA, IP44, prům. 375mm, 700mA</t>
  </si>
  <si>
    <t>1996223190</t>
  </si>
  <si>
    <t>181</t>
  </si>
  <si>
    <t>1000087823</t>
  </si>
  <si>
    <t>svítidlo LED BRSB, 8x12 LED 840,  kryt opál PMMA, IP44, prům. 480mm, 900mA</t>
  </si>
  <si>
    <t>-948145284</t>
  </si>
  <si>
    <t>182</t>
  </si>
  <si>
    <t>1000088894</t>
  </si>
  <si>
    <t>svítidlo LED  PL2500,  úzký korpus 1275mm, LED 830, korpus PE, opálový PC kryt,  IP65,  zdroj 700mA</t>
  </si>
  <si>
    <t>1586299485</t>
  </si>
  <si>
    <t>183</t>
  </si>
  <si>
    <t>1000076401</t>
  </si>
  <si>
    <t>svítidlo LED 8x12 LED 840,  kryt opál PMMA, IP44, prům. 480mm, 900mA , stmívatelné DALI tlač</t>
  </si>
  <si>
    <t>-1042627140</t>
  </si>
  <si>
    <t>184</t>
  </si>
  <si>
    <t>741810001</t>
  </si>
  <si>
    <t>Zkoušky a prohlídky elektrických rozvodů a zařízení celková prohlídka a vyhotovení revizní zprávy pro objem montážních prací do 100 tis. Kč</t>
  </si>
  <si>
    <t>-1488323347</t>
  </si>
  <si>
    <t>https://podminky.urs.cz/item/CS_URS_2022_01/741810001</t>
  </si>
  <si>
    <t>185</t>
  </si>
  <si>
    <t>Stav.příp.741</t>
  </si>
  <si>
    <t>Stavební přípomoce pro silnoproudou elektroinstalaci</t>
  </si>
  <si>
    <t>Kč</t>
  </si>
  <si>
    <t>-1382209411</t>
  </si>
  <si>
    <t>Poznámka k položce:_x000D_
Položka obsahuje náklady na vybourání stávajících konstrukcí v rozsahu nezbytném pro provedení rozvodů včetně likvidace suti odvozem na skládku a uvedení dotčených konstrukcí do původního stavu.</t>
  </si>
  <si>
    <t>186</t>
  </si>
  <si>
    <t>998741201</t>
  </si>
  <si>
    <t>Přesun hmot pro silnoproud stanovený procentní sazbou (%) z ceny vodorovná dopravní vzdálenost do 50 m v objektech výšky do 6 m</t>
  </si>
  <si>
    <t>53199703</t>
  </si>
  <si>
    <t>https://podminky.urs.cz/item/CS_URS_2022_01/998741201</t>
  </si>
  <si>
    <t>742</t>
  </si>
  <si>
    <t>Elektroinstalace - slaboproud</t>
  </si>
  <si>
    <t>187</t>
  </si>
  <si>
    <t>742310001</t>
  </si>
  <si>
    <t>Montáž domovního telefonu napájecího modulu na DIN lištu</t>
  </si>
  <si>
    <t>-2107536159</t>
  </si>
  <si>
    <t>https://podminky.urs.cz/item/CS_URS_2022_01/742310001</t>
  </si>
  <si>
    <t>188</t>
  </si>
  <si>
    <t>8500230864</t>
  </si>
  <si>
    <t>transformátor zvonkový TR-G2/24</t>
  </si>
  <si>
    <t>-832710496</t>
  </si>
  <si>
    <t>189</t>
  </si>
  <si>
    <t>998742201</t>
  </si>
  <si>
    <t>Přesun hmot pro slaboproud stanovený procentní sazbou (%) z ceny vodorovná dopravní vzdálenost do 50 m v objektech výšky do 6 m</t>
  </si>
  <si>
    <t>2114206186</t>
  </si>
  <si>
    <t>https://podminky.urs.cz/item/CS_URS_2022_01/998742201</t>
  </si>
  <si>
    <t>751</t>
  </si>
  <si>
    <t>Vzduchotechnika</t>
  </si>
  <si>
    <t>190</t>
  </si>
  <si>
    <t>751111011</t>
  </si>
  <si>
    <t>Montáž ventilátoru axiálního nízkotlakého nástěnného základního, průměru do 100 mm</t>
  </si>
  <si>
    <t>-605119759</t>
  </si>
  <si>
    <t>https://podminky.urs.cz/item/CS_URS_2022_01/751111011</t>
  </si>
  <si>
    <t>191</t>
  </si>
  <si>
    <t>42914105</t>
  </si>
  <si>
    <t>ventilátor axiální potrubní skříň z plastu průtok 300m3/h IP44 35W D 150mm</t>
  </si>
  <si>
    <t>-771749873</t>
  </si>
  <si>
    <t>192</t>
  </si>
  <si>
    <t>Stav.příp.751</t>
  </si>
  <si>
    <t>Stavební přípomoce pro vzduchotechniku</t>
  </si>
  <si>
    <t>-226531717</t>
  </si>
  <si>
    <t>193</t>
  </si>
  <si>
    <t>998751201</t>
  </si>
  <si>
    <t>Přesun hmot pro vzduchotechniku stanovený procentní sazbou (%) z ceny vodorovná dopravní vzdálenost do 50 m v objektech výšky do 12 m</t>
  </si>
  <si>
    <t>1145405339</t>
  </si>
  <si>
    <t>https://podminky.urs.cz/item/CS_URS_2022_01/998751201</t>
  </si>
  <si>
    <t>762</t>
  </si>
  <si>
    <t>Konstrukce tesařské</t>
  </si>
  <si>
    <t>194</t>
  </si>
  <si>
    <t>762341026</t>
  </si>
  <si>
    <t>Bednění střech střech rovných sklonu do 60° s vyřezáním otvorů z dřevoštěpkových desek OSB šroubovaných na krokve na pero a drážku, tloušťky desky 22 mm</t>
  </si>
  <si>
    <t>236363340</t>
  </si>
  <si>
    <t>https://podminky.urs.cz/item/CS_URS_2022_01/762341026</t>
  </si>
  <si>
    <t>195</t>
  </si>
  <si>
    <t>998762201</t>
  </si>
  <si>
    <t>Přesun hmot pro konstrukce tesařské stanovený procentní sazbou (%) z ceny vodorovná dopravní vzdálenost do 50 m v objektech výšky do 6 m</t>
  </si>
  <si>
    <t>-671213223</t>
  </si>
  <si>
    <t>https://podminky.urs.cz/item/CS_URS_2022_01/998762201</t>
  </si>
  <si>
    <t>763</t>
  </si>
  <si>
    <t>Konstrukce suché výstavby</t>
  </si>
  <si>
    <t>196</t>
  </si>
  <si>
    <t>763131451</t>
  </si>
  <si>
    <t>Podhled ze sádrokartonových desek dvouvrstvá zavěšená spodní konstrukce z ocelových profilů CD, UD jednoduše opláštěná deskou impregnovanou H2, tl. 12,5 mm, bez izolace</t>
  </si>
  <si>
    <t>-1930966250</t>
  </si>
  <si>
    <t>https://podminky.urs.cz/item/CS_URS_2022_01/763131451</t>
  </si>
  <si>
    <t>"nový SDK podhled" 36,5</t>
  </si>
  <si>
    <t>197</t>
  </si>
  <si>
    <t>763131714</t>
  </si>
  <si>
    <t>Podhled ze sádrokartonových desek ostatní práce a konstrukce na podhledech ze sádrokartonových desek základní penetrační nátěr</t>
  </si>
  <si>
    <t>-2078711047</t>
  </si>
  <si>
    <t>https://podminky.urs.cz/item/CS_URS_2022_01/763131714</t>
  </si>
  <si>
    <t>198</t>
  </si>
  <si>
    <t>763131751</t>
  </si>
  <si>
    <t>Podhled ze sádrokartonových desek ostatní práce a konstrukce na podhledech ze sádrokartonových desek montáž parotěsné zábrany</t>
  </si>
  <si>
    <t>1892255234</t>
  </si>
  <si>
    <t>https://podminky.urs.cz/item/CS_URS_2022_01/763131751</t>
  </si>
  <si>
    <t>199</t>
  </si>
  <si>
    <t>28329274</t>
  </si>
  <si>
    <t>fólie PE vyztužená pro parotěsnou vrstvu (reakce na oheň - třída E) 110g/m2</t>
  </si>
  <si>
    <t>1243039558</t>
  </si>
  <si>
    <t>60,619*1,1235 'Přepočtené koeficientem množství</t>
  </si>
  <si>
    <t>200</t>
  </si>
  <si>
    <t>998763401</t>
  </si>
  <si>
    <t>Přesun hmot pro konstrukce montované z desek stanovený procentní sazbou (%) z ceny vodorovná dopravní vzdálenost do 50 m v objektech výšky do 6 m</t>
  </si>
  <si>
    <t>-1498510236</t>
  </si>
  <si>
    <t>https://podminky.urs.cz/item/CS_URS_2022_01/998763401</t>
  </si>
  <si>
    <t>764</t>
  </si>
  <si>
    <t>Konstrukce klempířské</t>
  </si>
  <si>
    <t>201</t>
  </si>
  <si>
    <t>764242304</t>
  </si>
  <si>
    <t>Oplechování střešních prvků z titanzinkového lesklého válcovaného plechu štítu závětrnou lištou rš 330 mm</t>
  </si>
  <si>
    <t>-1028558416</t>
  </si>
  <si>
    <t>https://podminky.urs.cz/item/CS_URS_2022_01/764242304</t>
  </si>
  <si>
    <t>"dle specifikace klempířských výrobků - pol.č.08/K r.š.300mm" 9,66</t>
  </si>
  <si>
    <t>202</t>
  </si>
  <si>
    <t>764242305</t>
  </si>
  <si>
    <t>Oplechování střešních prvků z titanzinkového lesklého válcovaného plechu štítu závětrnou lištou rš 400 mm</t>
  </si>
  <si>
    <t>1052923681</t>
  </si>
  <si>
    <t>https://podminky.urs.cz/item/CS_URS_2022_01/764242305</t>
  </si>
  <si>
    <t>"dle specifikace klempířských výrobků - pol.č.09/K r.š.350mm" 12,39</t>
  </si>
  <si>
    <t>203</t>
  </si>
  <si>
    <t>764242334</t>
  </si>
  <si>
    <t>Oplechování střešních prvků z titanzinkového lesklého válcovaného plechu okapu okapovým plechem střechy rovné rš 330 mm</t>
  </si>
  <si>
    <t>-640495626</t>
  </si>
  <si>
    <t>https://podminky.urs.cz/item/CS_URS_2022_01/764242334</t>
  </si>
  <si>
    <t>"dle specifikace klempířských výrobků - pol.č.07/K r.š.330mm" 12,45</t>
  </si>
  <si>
    <t>204</t>
  </si>
  <si>
    <t>764246304</t>
  </si>
  <si>
    <t>Oplechování parapetů z titanzinkového lesklého válcovaného plechu rovných mechanicky kotvené, bez rohů rš 330 mm</t>
  </si>
  <si>
    <t>-78929134</t>
  </si>
  <si>
    <t>https://podminky.urs.cz/item/CS_URS_2022_01/764246304</t>
  </si>
  <si>
    <t>"dle specifikace klempířských výrobků - pol.č.01/K r.š.300mm" 12,90</t>
  </si>
  <si>
    <t>205</t>
  </si>
  <si>
    <t>764541303</t>
  </si>
  <si>
    <t>Žlab podokapní z titanzinkového lesklého válcovaného plechu včetně háků a čel půlkruhový rš 250 mm</t>
  </si>
  <si>
    <t>796689094</t>
  </si>
  <si>
    <t>https://podminky.urs.cz/item/CS_URS_2022_01/764541303</t>
  </si>
  <si>
    <t>"dle specifikace klempířských výrobků - pol.č.02/K r.š.250mm vč.pol.č.03/K" 12,45</t>
  </si>
  <si>
    <t>206</t>
  </si>
  <si>
    <t>764541344</t>
  </si>
  <si>
    <t>Žlab podokapní z titanzinkového lesklého válcovaného plechu včetně háků a čel kotlík oválný (trychtýřový), rš žlabu/průměr svodu 280/100 mm</t>
  </si>
  <si>
    <t>1548540330</t>
  </si>
  <si>
    <t>https://podminky.urs.cz/item/CS_URS_2022_01/764541344</t>
  </si>
  <si>
    <t>"dle specifikace klempířských výrobků - pol.č.04/K" 2</t>
  </si>
  <si>
    <t>207</t>
  </si>
  <si>
    <t>764548323</t>
  </si>
  <si>
    <t>Svod z titanzinkového lesklého válcovaného plechu včetně objímek, kolen a odskoků kruhový, průměru 100 mm</t>
  </si>
  <si>
    <t>-446984879</t>
  </si>
  <si>
    <t>https://podminky.urs.cz/item/CS_URS_2022_01/764548323</t>
  </si>
  <si>
    <t>"dle specifikace klempířských výrobků - pol.č.06/K vč.pol.č.05/K" 5,7</t>
  </si>
  <si>
    <t>208</t>
  </si>
  <si>
    <t>998764201</t>
  </si>
  <si>
    <t>Přesun hmot pro konstrukce klempířské stanovený procentní sazbou (%) z ceny vodorovná dopravní vzdálenost do 50 m v objektech výšky do 6 m</t>
  </si>
  <si>
    <t>2146886513</t>
  </si>
  <si>
    <t>https://podminky.urs.cz/item/CS_URS_2022_01/998764201</t>
  </si>
  <si>
    <t>766</t>
  </si>
  <si>
    <t>Konstrukce truhlářské</t>
  </si>
  <si>
    <t>209</t>
  </si>
  <si>
    <t>766660001</t>
  </si>
  <si>
    <t>Montáž dveřních křídel dřevěných nebo plastových otevíravých do ocelové zárubně povrchově upravených jednokřídlových, šířky do 800 mm</t>
  </si>
  <si>
    <t>1031011425</t>
  </si>
  <si>
    <t>https://podminky.urs.cz/item/CS_URS_2022_01/766660001</t>
  </si>
  <si>
    <t>210</t>
  </si>
  <si>
    <t>61162085.R1</t>
  </si>
  <si>
    <t>dveře jednokřídlé dřevotřískové povrch HPL plné 700/1970mm L/P, vč.kování klika-klika+DOZ+štítek, ozn.07/L</t>
  </si>
  <si>
    <t>-2071158301</t>
  </si>
  <si>
    <t>Poznámka k položce:_x000D_
Konkrétní technické parametry výrobku vč.příslušenství poskytuje příloha PD Specifikace dveří.</t>
  </si>
  <si>
    <t>"dle specifikace dveří" 1</t>
  </si>
  <si>
    <t>211</t>
  </si>
  <si>
    <t>61162085.R2</t>
  </si>
  <si>
    <t>dveře jednokřídlé dřevotřískové povrch HPL plné 700/1970mm L/P, vč.kování klika-klika+WC sada+štítek, ozn.05/P a 06/L</t>
  </si>
  <si>
    <t>-157728063</t>
  </si>
  <si>
    <t>"dle specifikace dveří" 2+1</t>
  </si>
  <si>
    <t>212</t>
  </si>
  <si>
    <t>998766201</t>
  </si>
  <si>
    <t>Přesun hmot pro konstrukce truhlářské stanovený procentní sazbou (%) z ceny vodorovná dopravní vzdálenost do 50 m v objektech výšky do 6 m</t>
  </si>
  <si>
    <t>-499681166</t>
  </si>
  <si>
    <t>https://podminky.urs.cz/item/CS_URS_2022_01/998766201</t>
  </si>
  <si>
    <t>767</t>
  </si>
  <si>
    <t>Konstrukce zámečnické</t>
  </si>
  <si>
    <t>213</t>
  </si>
  <si>
    <t>767590120</t>
  </si>
  <si>
    <t>Montáž podlahových konstrukcí podlahových roštů, podlah připevněných šroubováním</t>
  </si>
  <si>
    <t>kg</t>
  </si>
  <si>
    <t>1047383274</t>
  </si>
  <si>
    <t>https://podminky.urs.cz/item/CS_URS_2022_01/767590120</t>
  </si>
  <si>
    <t>"dle specifikace zámečnických výrobků - pol.č.01/Z a 02/Z" (2,5*0,4+2,1*1,9)*28,5</t>
  </si>
  <si>
    <t>214</t>
  </si>
  <si>
    <t>4400420004</t>
  </si>
  <si>
    <t>podlahový rošt svařovaný DIN 24537, SP 330-34/38 Pz</t>
  </si>
  <si>
    <t>1669887495</t>
  </si>
  <si>
    <t>142,215*1,05 'Přepočtené koeficientem množství</t>
  </si>
  <si>
    <t>215</t>
  </si>
  <si>
    <t>767610118</t>
  </si>
  <si>
    <t>Montáž oken jednoduchých z hliníkových nebo ocelových profilů na polyuretanovou pěnu pevných do zdiva, plochy přes 2,5 m2</t>
  </si>
  <si>
    <t>1279024367</t>
  </si>
  <si>
    <t>https://podminky.urs.cz/item/CS_URS_2022_01/767610118</t>
  </si>
  <si>
    <t>"montáž okna 01/O" 8,65*0,96</t>
  </si>
  <si>
    <t>"montáž okna 02/O" 4,25*0,755</t>
  </si>
  <si>
    <t>216</t>
  </si>
  <si>
    <t>Mat/767-001</t>
  </si>
  <si>
    <t>okno z Al profilů 9-ti křídlé rozměr 8650/960mm FIX, ozn.01/O</t>
  </si>
  <si>
    <t>-568074385</t>
  </si>
  <si>
    <t>Poznámka k položce:_x000D_
Konkrétní technické parametry výrobku vč.příslušenství poskytuje příloha PD Specifikace oken.</t>
  </si>
  <si>
    <t>"dle specifikace oken" 1</t>
  </si>
  <si>
    <t>217</t>
  </si>
  <si>
    <t>Mat/767-002</t>
  </si>
  <si>
    <t>okno z Al profilů 9-ti křídlé rozměr 4250/755mm FIX, ozn.02/O</t>
  </si>
  <si>
    <t>-1630223223</t>
  </si>
  <si>
    <t>218</t>
  </si>
  <si>
    <t>767640111</t>
  </si>
  <si>
    <t>Montáž dveří ocelových nebo hliníkových vchodových jednokřídlových bez nadsvětlíku</t>
  </si>
  <si>
    <t>22258236</t>
  </si>
  <si>
    <t>https://podminky.urs.cz/item/CS_URS_2022_01/767640111</t>
  </si>
  <si>
    <t>219</t>
  </si>
  <si>
    <t>Mat/767-003</t>
  </si>
  <si>
    <t>vchodové dveře Al 1-křídlé, rozměr 700/2100mm L/P zateplné, vč.rámové zárubně, prahu a kování, ozn.02/P a 03/L</t>
  </si>
  <si>
    <t>-631859263</t>
  </si>
  <si>
    <t>"dle specifikace dveří" 1+1</t>
  </si>
  <si>
    <t>220</t>
  </si>
  <si>
    <t>Mat/767-004</t>
  </si>
  <si>
    <t>vchodové dveře Al 1-křídlé, rozměr 800/2100mm L/P zateplné, vč.rámové zárubně, prahu a kování, ozn.04/L</t>
  </si>
  <si>
    <t>-1279536410</t>
  </si>
  <si>
    <t>221</t>
  </si>
  <si>
    <t>Mat/767-005</t>
  </si>
  <si>
    <t>vchodové dveře Al 1-křídlé, rozměr 900/2100mm L/P zateplné, vč.rámové zárubně, prahu a kování, ozn.01/L</t>
  </si>
  <si>
    <t>53133908</t>
  </si>
  <si>
    <t>222</t>
  </si>
  <si>
    <t>998767201</t>
  </si>
  <si>
    <t>Přesun hmot pro zámečnické konstrukce stanovený procentní sazbou (%) z ceny vodorovná dopravní vzdálenost do 50 m v objektech výšky do 6 m</t>
  </si>
  <si>
    <t>-323077609</t>
  </si>
  <si>
    <t>https://podminky.urs.cz/item/CS_URS_2022_01/998767201</t>
  </si>
  <si>
    <t>771</t>
  </si>
  <si>
    <t>Podlahy z dlaždic</t>
  </si>
  <si>
    <t>223</t>
  </si>
  <si>
    <t>771111011</t>
  </si>
  <si>
    <t>Příprava podkladu před provedením dlažby vysátí podlah</t>
  </si>
  <si>
    <t>2061743388</t>
  </si>
  <si>
    <t>https://podminky.urs.cz/item/CS_URS_2022_01/771111011</t>
  </si>
  <si>
    <t>"celková plocha dlažby" 14,35</t>
  </si>
  <si>
    <t>224</t>
  </si>
  <si>
    <t>771121011</t>
  </si>
  <si>
    <t>Příprava podkladu před provedením dlažby nátěr penetrační na podlahu</t>
  </si>
  <si>
    <t>1663895911</t>
  </si>
  <si>
    <t>https://podminky.urs.cz/item/CS_URS_2022_01/771121011</t>
  </si>
  <si>
    <t>225</t>
  </si>
  <si>
    <t>771151012</t>
  </si>
  <si>
    <t>Příprava podkladu před provedením dlažby samonivelační stěrka min.pevnosti 20 MPa, tloušťky přes 3 do 5 mm</t>
  </si>
  <si>
    <t>241131589</t>
  </si>
  <si>
    <t>https://podminky.urs.cz/item/CS_URS_2022_01/771151012</t>
  </si>
  <si>
    <t>226</t>
  </si>
  <si>
    <t>771574312</t>
  </si>
  <si>
    <t>Montáž podlah z dlaždic keramických lepených flexibilním rychletuhnoucím lepidlem maloformátových hladkých přes 9 do 12 ks/m2</t>
  </si>
  <si>
    <t>816987080</t>
  </si>
  <si>
    <t>https://podminky.urs.cz/item/CS_URS_2022_01/771574312</t>
  </si>
  <si>
    <t>"podlahy v m.č.102" 6,65</t>
  </si>
  <si>
    <t>"podlahy v m.č.103" 7,7</t>
  </si>
  <si>
    <t>227</t>
  </si>
  <si>
    <t>59761409</t>
  </si>
  <si>
    <t>dlažba keramická slinutá protiskluzná do interiéru i exteriéru pro vysoké mechanické namáhání přes 9 do 12ks/m2</t>
  </si>
  <si>
    <t>-1935541891</t>
  </si>
  <si>
    <t>14,35*1,1 'Přepočtené koeficientem množství</t>
  </si>
  <si>
    <t>228</t>
  </si>
  <si>
    <t>771577124</t>
  </si>
  <si>
    <t>Montáž podlah z dlaždic keramických lepených flexibilním rychletuhnoucím lepidlem Příplatek k cenám za dvousložkový spárovací tmel</t>
  </si>
  <si>
    <t>838695200</t>
  </si>
  <si>
    <t>https://podminky.urs.cz/item/CS_URS_2022_01/771577124</t>
  </si>
  <si>
    <t>229</t>
  </si>
  <si>
    <t>771591112</t>
  </si>
  <si>
    <t>Izolace podlahy pod dlažbu nátěrem nebo stěrkou ve dvou vrstvách</t>
  </si>
  <si>
    <t>1857631764</t>
  </si>
  <si>
    <t>https://podminky.urs.cz/item/CS_URS_2022_01/771591112</t>
  </si>
  <si>
    <t>230</t>
  </si>
  <si>
    <t>771592011</t>
  </si>
  <si>
    <t>Čištění vnitřních ploch po položení dlažby podlah nebo schodišť chemickými prostředky</t>
  </si>
  <si>
    <t>1904665184</t>
  </si>
  <si>
    <t>https://podminky.urs.cz/item/CS_URS_2022_01/771592011</t>
  </si>
  <si>
    <t>231</t>
  </si>
  <si>
    <t>998771201</t>
  </si>
  <si>
    <t>Přesun hmot pro podlahy z dlaždic stanovený procentní sazbou (%) z ceny vodorovná dopravní vzdálenost do 50 m v objektech výšky do 6 m</t>
  </si>
  <si>
    <t>148921034</t>
  </si>
  <si>
    <t>https://podminky.urs.cz/item/CS_URS_2022_01/998771201</t>
  </si>
  <si>
    <t>777</t>
  </si>
  <si>
    <t>Podlahy lité</t>
  </si>
  <si>
    <t>232</t>
  </si>
  <si>
    <t>777111101</t>
  </si>
  <si>
    <t>Příprava podkladu před provedením litých podlah zametení</t>
  </si>
  <si>
    <t>2000055254</t>
  </si>
  <si>
    <t>https://podminky.urs.cz/item/CS_URS_2022_01/777111101</t>
  </si>
  <si>
    <t>"podlaha v m.č.101 a 104" 11,25+9,39</t>
  </si>
  <si>
    <t>233</t>
  </si>
  <si>
    <t>777111111</t>
  </si>
  <si>
    <t>Příprava podkladu před provedením litých podlah vysátí</t>
  </si>
  <si>
    <t>851159831</t>
  </si>
  <si>
    <t>https://podminky.urs.cz/item/CS_URS_2022_01/777111111</t>
  </si>
  <si>
    <t>234</t>
  </si>
  <si>
    <t>777131105</t>
  </si>
  <si>
    <t>Penetrační nátěr podlahy epoxidový na podklad z čerstvého betonu</t>
  </si>
  <si>
    <t>300749740</t>
  </si>
  <si>
    <t>https://podminky.urs.cz/item/CS_URS_2022_01/777131105</t>
  </si>
  <si>
    <t>235</t>
  </si>
  <si>
    <t>777611121</t>
  </si>
  <si>
    <t>Krycí nátěr podlahy průmyslový epoxidový</t>
  </si>
  <si>
    <t>-167048341</t>
  </si>
  <si>
    <t>https://podminky.urs.cz/item/CS_URS_2022_01/777611121</t>
  </si>
  <si>
    <t>236</t>
  </si>
  <si>
    <t>777611161</t>
  </si>
  <si>
    <t>Krycí nátěr podlahy protiskluzová úprava prosyp křemenným pískem</t>
  </si>
  <si>
    <t>707273044</t>
  </si>
  <si>
    <t>https://podminky.urs.cz/item/CS_URS_2022_01/777611161</t>
  </si>
  <si>
    <t>237</t>
  </si>
  <si>
    <t>777911111</t>
  </si>
  <si>
    <t>Napojení na stěnu nebo sokl fabionem z epoxidové stěrky plněné pískem tuhé</t>
  </si>
  <si>
    <t>2122851525</t>
  </si>
  <si>
    <t>https://podminky.urs.cz/item/CS_URS_2022_01/777911111</t>
  </si>
  <si>
    <t>"soklík v m.č.101" 4,5*2+2,5*2-1,0</t>
  </si>
  <si>
    <t>"soklík v m.č.104" 1,445+3,5+3,92+4,285-0,8+0,2*2</t>
  </si>
  <si>
    <t>238</t>
  </si>
  <si>
    <t>998777201</t>
  </si>
  <si>
    <t>Přesun hmot pro podlahy lité stanovený procentní sazbou (%) z ceny vodorovná dopravní vzdálenost do 50 m v objektech výšky do 6 m</t>
  </si>
  <si>
    <t>-1504769930</t>
  </si>
  <si>
    <t>https://podminky.urs.cz/item/CS_URS_2022_01/998777201</t>
  </si>
  <si>
    <t>781</t>
  </si>
  <si>
    <t>Dokončovací práce - obklady</t>
  </si>
  <si>
    <t>239</t>
  </si>
  <si>
    <t>781111011</t>
  </si>
  <si>
    <t>Příprava podkladu před provedením obkladu oprášení (ometení) stěny</t>
  </si>
  <si>
    <t>-1421695545</t>
  </si>
  <si>
    <t>https://podminky.urs.cz/item/CS_URS_2022_01/781111011</t>
  </si>
  <si>
    <t>"celková plocha obkladů" 71,68</t>
  </si>
  <si>
    <t>240</t>
  </si>
  <si>
    <t>781121011</t>
  </si>
  <si>
    <t>Příprava podkladu před provedením obkladu nátěr penetrační na stěnu</t>
  </si>
  <si>
    <t>1286349125</t>
  </si>
  <si>
    <t>https://podminky.urs.cz/item/CS_URS_2022_01/781121011</t>
  </si>
  <si>
    <t>241</t>
  </si>
  <si>
    <t>781474113</t>
  </si>
  <si>
    <t>Montáž obkladů vnitřních stěn z dlaždic keramických lepených flexibilním lepidlem maloformátových hladkých přes 12 do 19 ks/m2</t>
  </si>
  <si>
    <t>-69467931</t>
  </si>
  <si>
    <t>https://podminky.urs.cz/item/CS_URS_2022_01/781474113</t>
  </si>
  <si>
    <t>"nové keramické obklady - m.č.102" (1,9*4+1,5*4+0,9*4-0,6*2-0,7)*2,1+0,2*2,0*2</t>
  </si>
  <si>
    <t>"nové keramické obklady - m.č.103" (2,2*6+1,0*2+1,4*2+0,9*2-0,6*2-0,7*3)*2,1+0,2*2,0*2</t>
  </si>
  <si>
    <t>"vnější obklad u pítek" 2,0*1,65</t>
  </si>
  <si>
    <t>242</t>
  </si>
  <si>
    <t>59761434</t>
  </si>
  <si>
    <t>dlažba keramická slinutá hladká do interiéru i exteriéru pro vysoké mechanické namáhání přes 9 do 12ks/m2</t>
  </si>
  <si>
    <t>-15312718</t>
  </si>
  <si>
    <t>71,68*1,1 'Přepočtené koeficientem množství</t>
  </si>
  <si>
    <t>243</t>
  </si>
  <si>
    <t>781477114</t>
  </si>
  <si>
    <t>Montáž obkladů vnitřních stěn z dlaždic keramických Příplatek k cenám za dvousložkový spárovací tmel</t>
  </si>
  <si>
    <t>-166481609</t>
  </si>
  <si>
    <t>https://podminky.urs.cz/item/CS_URS_2022_01/781477114</t>
  </si>
  <si>
    <t>244</t>
  </si>
  <si>
    <t>781494111</t>
  </si>
  <si>
    <t>Obklad - dokončující práce profily ukončovací lepené flexibilním lepidlem rohové</t>
  </si>
  <si>
    <t>-1915623480</t>
  </si>
  <si>
    <t>https://podminky.urs.cz/item/CS_URS_2022_01/781494111</t>
  </si>
  <si>
    <t>"nové keramické obklady - m.č.102" 2,1*16</t>
  </si>
  <si>
    <t>"nové keramické obklady - m.č.103" 2,1*12</t>
  </si>
  <si>
    <t>"vnější obklad u pítek" 1,65*2</t>
  </si>
  <si>
    <t>245</t>
  </si>
  <si>
    <t>781494511</t>
  </si>
  <si>
    <t>Obklad - dokončující práce profily ukončovací lepené flexibilním lepidlem ukončovací</t>
  </si>
  <si>
    <t>-1210806937</t>
  </si>
  <si>
    <t>https://podminky.urs.cz/item/CS_URS_2022_01/781494511</t>
  </si>
  <si>
    <t>"nové keramické obklady - m.č.102" 1,9*4+1,5*4+0,9*4-0,6*2-0,7</t>
  </si>
  <si>
    <t>"nové keramické obklady - m.č.103" 2,2*6+1,0*2+1,4*2+0,9*2-0,6*2-0,7*3</t>
  </si>
  <si>
    <t>"vnější obklad u pítek" 2,0</t>
  </si>
  <si>
    <t>246</t>
  </si>
  <si>
    <t>781495211</t>
  </si>
  <si>
    <t>Čištění vnitřních ploch po provedení obkladu stěn chemickými prostředky</t>
  </si>
  <si>
    <t>-2121161578</t>
  </si>
  <si>
    <t>https://podminky.urs.cz/item/CS_URS_2022_01/781495211</t>
  </si>
  <si>
    <t>247</t>
  </si>
  <si>
    <t>998781201</t>
  </si>
  <si>
    <t>Přesun hmot pro obklady keramické stanovený procentní sazbou (%) z ceny vodorovná dopravní vzdálenost do 50 m v objektech výšky do 6 m</t>
  </si>
  <si>
    <t>-1805349807</t>
  </si>
  <si>
    <t>https://podminky.urs.cz/item/CS_URS_2022_01/998781201</t>
  </si>
  <si>
    <t>783</t>
  </si>
  <si>
    <t>Dokončovací práce - nátěry</t>
  </si>
  <si>
    <t>248</t>
  </si>
  <si>
    <t>783301313</t>
  </si>
  <si>
    <t>Příprava podkladu zámečnických konstrukcí před provedením nátěru odmaštění odmašťovačem ředidlovým</t>
  </si>
  <si>
    <t>-1802288030</t>
  </si>
  <si>
    <t>https://podminky.urs.cz/item/CS_URS_2022_01/783301313</t>
  </si>
  <si>
    <t>"nátěr zárubní vnitřních dveří" ((0,7+1,97*2)*(0,10+0,05*2))*4</t>
  </si>
  <si>
    <t>249</t>
  </si>
  <si>
    <t>783301401</t>
  </si>
  <si>
    <t>Příprava podkladu zámečnických konstrukcí před provedením nátěru ometení</t>
  </si>
  <si>
    <t>246436846</t>
  </si>
  <si>
    <t>https://podminky.urs.cz/item/CS_URS_2022_01/783301401</t>
  </si>
  <si>
    <t>250</t>
  </si>
  <si>
    <t>783314201</t>
  </si>
  <si>
    <t>Základní antikorozní nátěr zámečnických konstrukcí jednonásobný syntetický standardní</t>
  </si>
  <si>
    <t>190808860</t>
  </si>
  <si>
    <t>https://podminky.urs.cz/item/CS_URS_2022_01/783314201</t>
  </si>
  <si>
    <t>251</t>
  </si>
  <si>
    <t>783315101</t>
  </si>
  <si>
    <t>Mezinátěr zámečnických konstrukcí jednonásobný syntetický standardní</t>
  </si>
  <si>
    <t>494629534</t>
  </si>
  <si>
    <t>https://podminky.urs.cz/item/CS_URS_2022_01/783315101</t>
  </si>
  <si>
    <t>252</t>
  </si>
  <si>
    <t>783317101</t>
  </si>
  <si>
    <t>Krycí nátěr (email) zámečnických konstrukcí jednonásobný syntetický standardní</t>
  </si>
  <si>
    <t>-1830491260</t>
  </si>
  <si>
    <t>https://podminky.urs.cz/item/CS_URS_2022_01/783317101</t>
  </si>
  <si>
    <t>784</t>
  </si>
  <si>
    <t>Dokončovací práce - malby a tapety</t>
  </si>
  <si>
    <t>253</t>
  </si>
  <si>
    <t>784181101</t>
  </si>
  <si>
    <t>Penetrace podkladu jednonásobná základní akrylátová bezbarvá v místnostech výšky do 3,80 m</t>
  </si>
  <si>
    <t>-1240972160</t>
  </si>
  <si>
    <t>https://podminky.urs.cz/item/CS_URS_2022_01/784181101</t>
  </si>
  <si>
    <t>254</t>
  </si>
  <si>
    <t>784211101</t>
  </si>
  <si>
    <t>Malby z malířských směsí oděruvzdorných za mokra dvojnásobné, bílé za mokra oděruvzdorné výborně v místnostech výšky do 3,80 m</t>
  </si>
  <si>
    <t>24081808</t>
  </si>
  <si>
    <t>https://podminky.urs.cz/item/CS_URS_2022_01/784211101</t>
  </si>
  <si>
    <t>"malby na nové omítky stěn" 110,395</t>
  </si>
  <si>
    <t>"malby na nový SDK podhled" 36,5</t>
  </si>
  <si>
    <t>HZS</t>
  </si>
  <si>
    <t>Hodinové zúčtovací sazby</t>
  </si>
  <si>
    <t>255</t>
  </si>
  <si>
    <t>HZS2212</t>
  </si>
  <si>
    <t>Hodinové zúčtovací sazby profesí PSV provádění stavebních instalací instalatér odborný</t>
  </si>
  <si>
    <t>hod</t>
  </si>
  <si>
    <t>512</t>
  </si>
  <si>
    <t>167201282</t>
  </si>
  <si>
    <t>https://podminky.urs.cz/item/CS_URS_2022_01/HZS2212</t>
  </si>
  <si>
    <t>"odpojení a znovu připojení termální vody k brodítku před dveřmi bazénové haly" 10,0</t>
  </si>
  <si>
    <t>256</t>
  </si>
  <si>
    <t>HZS2232</t>
  </si>
  <si>
    <t>Hodinové zúčtovací sazby profesí PSV provádění stavebních instalací elektrikář odborný</t>
  </si>
  <si>
    <t>467182140</t>
  </si>
  <si>
    <t>https://podminky.urs.cz/item/CS_URS_2022_01/HZS2232</t>
  </si>
  <si>
    <t>"odpojení a znovu připojení elektroinstalace k aut. dveřím do bazénové haly a brodítku" 10,0</t>
  </si>
  <si>
    <t>SO 102 10 - Rozšíření stávajícího brouzdaliště</t>
  </si>
  <si>
    <t xml:space="preserve">    4 - Vodorovné konstrukce</t>
  </si>
  <si>
    <t xml:space="preserve">    5 - Komunikace pozemní</t>
  </si>
  <si>
    <t xml:space="preserve">    8 - Trubní vedení</t>
  </si>
  <si>
    <t xml:space="preserve">    776 - Podlahy povlakové</t>
  </si>
  <si>
    <t>Ostatní - Ostatní</t>
  </si>
  <si>
    <t xml:space="preserve">    TB - Technologie brouzdaliště</t>
  </si>
  <si>
    <t>131251201</t>
  </si>
  <si>
    <t>Hloubení zapažených jam a zářezů strojně s urovnáním dna do předepsaného profilu a spádu v hornině třídy těžitelnosti I skupiny 3 do 20 m3</t>
  </si>
  <si>
    <t>1414859453</t>
  </si>
  <si>
    <t>https://podminky.urs.cz/item/CS_URS_2022_01/131251201</t>
  </si>
  <si>
    <t>"výkop pro vodovodní šachtu vč.trubního vedení" 2,0*2,0*1,8+0,9*0,6*1,0+2,55*0,8*1,5</t>
  </si>
  <si>
    <t>131251202</t>
  </si>
  <si>
    <t>Hloubení zapažených jam a zářezů strojně s urovnáním dna do předepsaného profilu a spádu v hornině třídy těžitelnosti I skupiny 3 přes 20 do 50 m3</t>
  </si>
  <si>
    <t>586265426</t>
  </si>
  <si>
    <t>https://podminky.urs.cz/item/CS_URS_2022_01/131251202</t>
  </si>
  <si>
    <t>"výkop pro technologickou šachtu" ((3,8*3,3+5,2*4,7)/2)*2,05</t>
  </si>
  <si>
    <t>131251203</t>
  </si>
  <si>
    <t>Hloubení zapažených jam a zářezů strojně s urovnáním dna do předepsaného profilu a spádu v hornině třídy těžitelnosti I skupiny 3 přes 50 do 100 m3</t>
  </si>
  <si>
    <t>-766435256</t>
  </si>
  <si>
    <t>https://podminky.urs.cz/item/CS_URS_2022_01/131251203</t>
  </si>
  <si>
    <t>"výkop pro novou konstrukci brouzdaliště" 64,0*(1,0+0,65)/2</t>
  </si>
  <si>
    <t>132251101</t>
  </si>
  <si>
    <t>Hloubení nezapažených rýh šířky do 800 mm strojně s urovnáním dna do předepsaného profilu a spádu v hornině třídy těžitelnosti I skupiny 3 do 20 m3</t>
  </si>
  <si>
    <t>1042873677</t>
  </si>
  <si>
    <t>https://podminky.urs.cz/item/CS_URS_2022_01/132251101</t>
  </si>
  <si>
    <t>"výkop rýhy pro potrubí odkanalizování drenáže" 6,0*0,8*1,5</t>
  </si>
  <si>
    <t>132251102</t>
  </si>
  <si>
    <t>Hloubení nezapažených rýh šířky do 800 mm strojně s urovnáním dna do předepsaného profilu a spádu v hornině třídy těžitelnosti I skupiny 3 přes 20 do 50 m3</t>
  </si>
  <si>
    <t>1447304024</t>
  </si>
  <si>
    <t>https://podminky.urs.cz/item/CS_URS_2022_01/132251102</t>
  </si>
  <si>
    <t>"rýha pro potrubí odkanalizování žlábků" 35,0*0,8*1,5</t>
  </si>
  <si>
    <t>151101101</t>
  </si>
  <si>
    <t>Zřízení pažení a rozepření stěn rýh pro podzemní vedení příložné pro jakoukoliv mezerovitost, hloubky do 2 m</t>
  </si>
  <si>
    <t>1290131802</t>
  </si>
  <si>
    <t>https://podminky.urs.cz/item/CS_URS_2022_01/151101101</t>
  </si>
  <si>
    <t>"pažení rýhy pro potrubí odkanalizování drenáže" 6,0*2*1,5</t>
  </si>
  <si>
    <t>"pažení rýhy pro potrubí odkanalizování žlábků" 35,0*2*1,5</t>
  </si>
  <si>
    <t>151101111</t>
  </si>
  <si>
    <t>Odstranění pažení a rozepření stěn rýh pro podzemní vedení s uložením materiálu na vzdálenost do 3 m od kraje výkopu příložné, hloubky do 2 m</t>
  </si>
  <si>
    <t>161985332</t>
  </si>
  <si>
    <t>https://podminky.urs.cz/item/CS_URS_2022_01/151101111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</si>
  <si>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</si>
  <si>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</si>
  <si>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-930712437</t>
  </si>
  <si>
    <t>https://podminky.urs.cz/item/CS_URS_2022_01/162351103</t>
  </si>
  <si>
    <t>"odvoz výkopku na mezideponii (ze zemních prací pro TŠ a ZTI)" 10,8+37,905</t>
  </si>
  <si>
    <t>-1999463774</t>
  </si>
  <si>
    <t>"odvoz přebytečného výkopku z TŠ a ZTI" 5,999+15,194+1,134+2,8*2,3*2,05+3,14*0,6^2*1,5</t>
  </si>
  <si>
    <t>"odvoz výkopu z brouzdaliště" 52,8</t>
  </si>
  <si>
    <t>"odpočet výkopku uplatněného v násypech" -7,993</t>
  </si>
  <si>
    <t>167151101</t>
  </si>
  <si>
    <t>Nakládání, skládání a překládání neulehlého výkopku nebo sypaniny strojně nakládání, množství do 100 m3, z horniny třídy těžitelnosti I, skupiny 1 až 3</t>
  </si>
  <si>
    <t>-596844387</t>
  </si>
  <si>
    <t>https://podminky.urs.cz/item/CS_URS_2022_01/167151101</t>
  </si>
  <si>
    <t>"nakládání výkopku na mezideponii" 48,705</t>
  </si>
  <si>
    <t>171151103</t>
  </si>
  <si>
    <t>Uložení sypanin do násypů strojně s rozprostřením sypaniny ve vrstvách a s hrubým urovnáním zhutněných z hornin soudržných jakékoliv třídy těžitelnosti</t>
  </si>
  <si>
    <t>-107561131</t>
  </si>
  <si>
    <t>https://podminky.urs.cz/item/CS_URS_2022_01/171151103</t>
  </si>
  <si>
    <t>"uložení výkopku do násypů kolem brouzdaliště" 50,75*0,315/2</t>
  </si>
  <si>
    <t>-1296616569</t>
  </si>
  <si>
    <t>82,032*1,75 'Přepočtené koeficientem množství</t>
  </si>
  <si>
    <t>174151101</t>
  </si>
  <si>
    <t>Zásyp sypaninou z jakékoliv horniny strojně s uložením výkopku ve vrstvách se zhutněním jam, šachet, rýh nebo kolem objektů v těchto vykopávkách</t>
  </si>
  <si>
    <t>-226645915</t>
  </si>
  <si>
    <t>https://podminky.urs.cz/item/CS_URS_2022_01/174151101</t>
  </si>
  <si>
    <t>"zpětný zásyp kolem TŠ a výkopů pro ZTI" 10,8+37,905+7,5+42,0-37,225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</si>
  <si>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</si>
  <si>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</si>
  <si>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16876345</t>
  </si>
  <si>
    <t>https://podminky.urs.cz/item/CS_URS_2022_01/175111101</t>
  </si>
  <si>
    <t>"lože pod kanalizační potrubí" 2,75*0,9*0,40</t>
  </si>
  <si>
    <t>"lože pod vodovodní potrubí" 1,2*0,6*0,20</t>
  </si>
  <si>
    <t>"obsyp potrubí odkanalizování drenáže" 6,0*0,8*0,45</t>
  </si>
  <si>
    <t>"obsyp potrubí odkanalizování žlábků" 35,0*0,8*0,425</t>
  </si>
  <si>
    <t>58337303</t>
  </si>
  <si>
    <t>štěrkopísek frakce 0/8</t>
  </si>
  <si>
    <t>1327552846</t>
  </si>
  <si>
    <t>15,194*2 'Přepočtené koeficientem množství</t>
  </si>
  <si>
    <t>181951112</t>
  </si>
  <si>
    <t>Úprava pláně vyrovnáním výškových rozdílů strojně v hornině třídy těžitelnosti I, skupiny 1 až 3 se zhutněním</t>
  </si>
  <si>
    <t>-1979826691</t>
  </si>
  <si>
    <t>https://podminky.urs.cz/item/CS_URS_2022_01/181951112</t>
  </si>
  <si>
    <t>"úprava pláně pod základovou desku vč.plochy chodníku" 8,52*8,89+3,14*4,445^2/2*2</t>
  </si>
  <si>
    <t>182251101</t>
  </si>
  <si>
    <t>Svahování trvalých svahů do projektovaných profilů strojně s potřebným přemístěním výkopku při svahování násypů v jakékoliv hornině</t>
  </si>
  <si>
    <t>979830752</t>
  </si>
  <si>
    <t>https://podminky.urs.cz/item/CS_URS_2022_01/182251101</t>
  </si>
  <si>
    <t>"svahování násypů kolem brouzdaliště" 51,5</t>
  </si>
  <si>
    <t>211561111</t>
  </si>
  <si>
    <t>Výplň kamenivem do rýh odvodňovacích žeber nebo trativodů bez zhutnění, s úpravou povrchu výplně kamenivem hrubým drceným frakce 4 až 16 mm</t>
  </si>
  <si>
    <t>-839610126</t>
  </si>
  <si>
    <t>https://podminky.urs.cz/item/CS_URS_2022_01/211561111</t>
  </si>
  <si>
    <t>"celkový objem" 42,4*0,2*0,2</t>
  </si>
  <si>
    <t>211971110</t>
  </si>
  <si>
    <t>Zřízení opláštění výplně z geotextilie odvodňovacích žeber nebo trativodů v rýze nebo zářezu se stěnami šikmými o sklonu do 1:2</t>
  </si>
  <si>
    <t>134694070</t>
  </si>
  <si>
    <t>https://podminky.urs.cz/item/CS_URS_2022_01/211971110</t>
  </si>
  <si>
    <t>"celková plocha" 42,4*0,20*4</t>
  </si>
  <si>
    <t>69311081</t>
  </si>
  <si>
    <t>geotextilie netkaná separační, ochranná, filtrační, drenážní PES 300g/m2</t>
  </si>
  <si>
    <t>-29820129</t>
  </si>
  <si>
    <t>33,92*1,1845 'Přepočtené koeficientem množství</t>
  </si>
  <si>
    <t>212755214</t>
  </si>
  <si>
    <t>Trativody bez lože z drenážních trubek plastových flexibilních D 100 mm</t>
  </si>
  <si>
    <t>-505696735</t>
  </si>
  <si>
    <t>https://podminky.urs.cz/item/CS_URS_2022_01/212755214</t>
  </si>
  <si>
    <t>"celková délka" 14,9*2+6,3*2</t>
  </si>
  <si>
    <t>271542211</t>
  </si>
  <si>
    <t>Podsyp pod základové konstrukce se zhutněním a urovnáním povrchu ze štěrkodrtě netříděné</t>
  </si>
  <si>
    <t>-511773479</t>
  </si>
  <si>
    <t>https://podminky.urs.cz/item/CS_URS_2022_01/271542211</t>
  </si>
  <si>
    <t>"podkladní konstrukce základové desky brouzdaliště" (16,9+0,35)*6,9*0,30</t>
  </si>
  <si>
    <t>271562211</t>
  </si>
  <si>
    <t>Podsyp pod základové konstrukce se zhutněním a urovnáním povrchu z kameniva drobného, frakce 0 - 4 mm</t>
  </si>
  <si>
    <t>1797319394</t>
  </si>
  <si>
    <t>https://podminky.urs.cz/item/CS_URS_2022_01/271562211</t>
  </si>
  <si>
    <t>"podkladní konstrukce základové desky brouzdaliště" (16,9+0,35)*6,9*0,05</t>
  </si>
  <si>
    <t>273313811</t>
  </si>
  <si>
    <t>Základy z betonu prostého desky z betonu kamenem neprokládaného tř. C 25/30</t>
  </si>
  <si>
    <t>-744700430</t>
  </si>
  <si>
    <t>https://podminky.urs.cz/item/CS_URS_2022_01/273313811</t>
  </si>
  <si>
    <t>"výplňový beton pod nerezovou konstrukcí brouzdaliště vč.odvodňovacího žlábku (z PD nelze stanovit - odhad)" 33,0</t>
  </si>
  <si>
    <t>273321411</t>
  </si>
  <si>
    <t>Základy z betonu železového (bez výztuže) desky z betonu bez zvláštních nároků na prostředí tř. C 20/25</t>
  </si>
  <si>
    <t>-359349211</t>
  </si>
  <si>
    <t>https://podminky.urs.cz/item/CS_URS_2022_01/273321411</t>
  </si>
  <si>
    <t>"základová deska brouzdaliště" 14,9*6,3*0,20+6,3*0,20*0,35</t>
  </si>
  <si>
    <t>273351121</t>
  </si>
  <si>
    <t>Bednění základů desek zřízení</t>
  </si>
  <si>
    <t>-1016063890</t>
  </si>
  <si>
    <t>https://podminky.urs.cz/item/CS_URS_2022_01/273351121</t>
  </si>
  <si>
    <t>"základová deska brouzdaliště" (14,9*2+6,3*2)*0,20</t>
  </si>
  <si>
    <t>273351122</t>
  </si>
  <si>
    <t>Bednění základů desek odstranění</t>
  </si>
  <si>
    <t>1439528299</t>
  </si>
  <si>
    <t>https://podminky.urs.cz/item/CS_URS_2022_01/273351122</t>
  </si>
  <si>
    <t>273362021</t>
  </si>
  <si>
    <t>Výztuž základů desek ze svařovaných sítí z drátů typu KARI</t>
  </si>
  <si>
    <t>-792380306</t>
  </si>
  <si>
    <t>https://podminky.urs.cz/item/CS_URS_2022_01/273362021</t>
  </si>
  <si>
    <t>"výztuž základové desky brouzdaliště - 1x KARI síť 8,0x8,0/100x100mm + 20% prostřih a přesahy" 119,025*7,99*1,20/1000</t>
  </si>
  <si>
    <t>382413121</t>
  </si>
  <si>
    <t>Osazení plastové jímky z polypropylenu PP na obetonování objemu 16000 l</t>
  </si>
  <si>
    <t>1126628711</t>
  </si>
  <si>
    <t>https://podminky.urs.cz/item/CS_URS_2022_01/382413121</t>
  </si>
  <si>
    <t>56230028</t>
  </si>
  <si>
    <t>jímka plastová na obetonování 4x2x2m objem 16m3</t>
  </si>
  <si>
    <t>1890123573</t>
  </si>
  <si>
    <t>"konstrukce technologické šachty" 1</t>
  </si>
  <si>
    <t>Vodorovné konstrukce</t>
  </si>
  <si>
    <t>451573111</t>
  </si>
  <si>
    <t>Lože pod potrubí, stoky a drobné objekty v otevřeném výkopu z písku a štěrkopísku do 63 mm</t>
  </si>
  <si>
    <t>-1971467042</t>
  </si>
  <si>
    <t>https://podminky.urs.cz/item/CS_URS_2022_01/451573111</t>
  </si>
  <si>
    <t>"lože pod kanalizační potrubí" 2,75*0,9*0,15</t>
  </si>
  <si>
    <t>"lože pod vodovodní potrubí" 1,2*0,6*0,15</t>
  </si>
  <si>
    <t>"lože pod plastovou šachtu" 2,0*2,0*0,15</t>
  </si>
  <si>
    <t>"lože pod potrubí odkanalizování drenáže" 6,0*0,8*0,15</t>
  </si>
  <si>
    <t>"lože pod potrubí odkanalizování žlábků" 35,0*0,8*0,15</t>
  </si>
  <si>
    <t>452321151</t>
  </si>
  <si>
    <t>Podkladní a zajišťovací konstrukce z betonu železového v otevřeném výkopu desky pod potrubí, stoky a drobné objekty z betonu tř. C 20/25</t>
  </si>
  <si>
    <t>-147360445</t>
  </si>
  <si>
    <t>https://podminky.urs.cz/item/CS_URS_2022_01/452321151</t>
  </si>
  <si>
    <t>"konstrukce technologické šachty - podkladní deska tl.350mm" 2,8*2,3*0,35</t>
  </si>
  <si>
    <t>452351101</t>
  </si>
  <si>
    <t>Bednění podkladních a zajišťovacích konstrukcí v otevřeném výkopu desek nebo sedlových loží pod potrubí, stoky a drobné objekty</t>
  </si>
  <si>
    <t>1055826423</t>
  </si>
  <si>
    <t>https://podminky.urs.cz/item/CS_URS_2022_01/452351101</t>
  </si>
  <si>
    <t>"konstrukce technologické šachty - podkladní deska tl.350mm" (2,8*2+2,3*2)*0,35</t>
  </si>
  <si>
    <t>452368211</t>
  </si>
  <si>
    <t>Výztuž podkladních desek, bloků nebo pražců v otevřeném výkopu ze svařovaných sítí typu Kari</t>
  </si>
  <si>
    <t>-269228611</t>
  </si>
  <si>
    <t>https://podminky.urs.cz/item/CS_URS_2022_01/452368211</t>
  </si>
  <si>
    <t>"konstrukce technologické šachty - výztuž podkladní desky 2x KARI síť 8,0x8,0/150x150mm + 20% prostřih a přesahy" 2,8*2,3*2*5,4*1,20/1000</t>
  </si>
  <si>
    <t>Komunikace pozemní</t>
  </si>
  <si>
    <t>564861011</t>
  </si>
  <si>
    <t>Podklad ze štěrkodrti ŠD s rozprostřením a zhutněním plochy jednotlivě do 100 m2, po zhutnění tl. 200 mm</t>
  </si>
  <si>
    <t>-1645625811</t>
  </si>
  <si>
    <t>https://podminky.urs.cz/item/CS_URS_2022_01/564861011</t>
  </si>
  <si>
    <t>"konstrukce pryžového koberce" (8,52*2+3,14*7,33/2*2)*1,5</t>
  </si>
  <si>
    <t>571901111</t>
  </si>
  <si>
    <t>Posyp podkladu nebo krytu s rozprostřením a zhutněním kamenivem drceným nebo těženým, v množství do 5 kg/m2</t>
  </si>
  <si>
    <t>-1485945207</t>
  </si>
  <si>
    <t>https://podminky.urs.cz/item/CS_URS_2022_01/571901111</t>
  </si>
  <si>
    <t>579231362</t>
  </si>
  <si>
    <t>Venkovní lité pryžové povrchy na předem upravený terén třívrstvé tloušťky 13 mm včetně stabilizační vrstvy tloušťky 35 mm, prováděné strojně plochy přes 300m2 v odstínech dle návrhu PD včetně vytvoření 2D obrazců</t>
  </si>
  <si>
    <t>-795352701</t>
  </si>
  <si>
    <t>https://podminky.urs.cz/item/CS_URS_2022_01/579231362</t>
  </si>
  <si>
    <t>632481213</t>
  </si>
  <si>
    <t>Separační vrstva k oddělení podlahových vrstev z polyetylénové fólie</t>
  </si>
  <si>
    <t>1401330291</t>
  </si>
  <si>
    <t>https://podminky.urs.cz/item/CS_URS_2022_01/632481213</t>
  </si>
  <si>
    <t>"separační folie podkladní konstrukce základové desky brouzdaliště - 2 vrstvy" (16,9+0,35)*6,9*2</t>
  </si>
  <si>
    <t>Trubní vedení</t>
  </si>
  <si>
    <t>871275211</t>
  </si>
  <si>
    <t>Kanalizační potrubí z tvrdého PVC v otevřeném výkopu ve sklonu do 20 %, hladkého plnostěnného jednovrstvého, tuhost třídy SN 4 DN 125</t>
  </si>
  <si>
    <t>862279431</t>
  </si>
  <si>
    <t>https://podminky.urs.cz/item/CS_URS_2022_01/871275211</t>
  </si>
  <si>
    <t>"odkanalizování žlábků" 35,0</t>
  </si>
  <si>
    <t>871315211</t>
  </si>
  <si>
    <t>Kanalizační potrubí z tvrdého PVC v otevřeném výkopu ve sklonu do 20 %, hladkého plnostěnného jednovrstvého, tuhost třídy SN 4 DN 160</t>
  </si>
  <si>
    <t>-1657299413</t>
  </si>
  <si>
    <t>https://podminky.urs.cz/item/CS_URS_2022_01/871315211</t>
  </si>
  <si>
    <t>"odkanalizování drenáže" 6,0</t>
  </si>
  <si>
    <t>893811163</t>
  </si>
  <si>
    <t>Osazení vodoměrné šachty z polypropylenu PP samonosné pro běžné zatížení kruhové, průměru D do 1,2 m, světlé hloubky přes 1,4 m do 1,6 m</t>
  </si>
  <si>
    <t>535910320</t>
  </si>
  <si>
    <t>https://podminky.urs.cz/item/CS_URS_2022_01/893811163</t>
  </si>
  <si>
    <t>56230594.R</t>
  </si>
  <si>
    <t>šachta podzemní samonosná kruhová 1,2/1,5m s vývody splaškové kanalizace, vodovodu a elektro</t>
  </si>
  <si>
    <t>-1264915710</t>
  </si>
  <si>
    <t>894302151</t>
  </si>
  <si>
    <t>Ostatní konstrukce na trubním vedení ze železobetonu stěny šachet tloušťky přes 200 mm z betonu bez zvýšených nároků na prostředí tř. C 20/25</t>
  </si>
  <si>
    <t>-2003351618</t>
  </si>
  <si>
    <t>https://podminky.urs.cz/item/CS_URS_2022_01/894302151</t>
  </si>
  <si>
    <t>"konstrukce technologické šachty - stěny (obetonování jímky)" (2,8*2+1,9*2)*1,5*0,20</t>
  </si>
  <si>
    <t>894302251</t>
  </si>
  <si>
    <t>Ostatní konstrukce na trubním vedení ze železobetonu strop šachet vodovodních nebo kanalizačních z betonu bez zvýšených nároků na prostředí tř. C 20/25</t>
  </si>
  <si>
    <t>610454634</t>
  </si>
  <si>
    <t>https://podminky.urs.cz/item/CS_URS_2022_01/894302251</t>
  </si>
  <si>
    <t>"konstrukce technologické šachty - stropní deska vč.vstupu" 2,8*2,3*0,2+(1,2*2+0,6*2)*0,25*0,15</t>
  </si>
  <si>
    <t>894502201</t>
  </si>
  <si>
    <t>Bednění konstrukcí na trubním vedení stěn šachet pravoúhlých nebo čtyř a vícehranných oboustranné</t>
  </si>
  <si>
    <t>-2072800629</t>
  </si>
  <si>
    <t>https://podminky.urs.cz/item/CS_URS_2022_01/894502201</t>
  </si>
  <si>
    <t>"konstrukce technologické šachty - bednění stěn s přesahem na stropní desku" (2,8*2+2,3*2)*1,7</t>
  </si>
  <si>
    <t>894503111</t>
  </si>
  <si>
    <t>Bednění konstrukcí na trubním vedení deskových stropů šachet jakýchkoliv rozměrů</t>
  </si>
  <si>
    <t>-397029658</t>
  </si>
  <si>
    <t>https://podminky.urs.cz/item/CS_URS_2022_01/894503111</t>
  </si>
  <si>
    <t>"konstrukce technologické šachty - stropní deska vč.vstupu" 2,4*1,9-0,6*0,9+(0,9*2+0,6*2)*0,45+(1,2*2+0,9*2)*0,25</t>
  </si>
  <si>
    <t>894608112</t>
  </si>
  <si>
    <t>Výztuž šachet z betonářské oceli 10 505 (R) nebo BSt 500</t>
  </si>
  <si>
    <t>-300850034</t>
  </si>
  <si>
    <t>https://podminky.urs.cz/item/CS_URS_2022_01/894608112</t>
  </si>
  <si>
    <t>"konstrukce technologické šachty - výztuž stěn profil R6 v množství 8,0bm/m2 plochy konstrukce + 5% prostřih" (2,8*2+1,9*2)*1,5*8,0*0,222*1,05/1000</t>
  </si>
  <si>
    <t>894608211</t>
  </si>
  <si>
    <t>Výztuž šachet ze svařovaných sítí typu Kari</t>
  </si>
  <si>
    <t>103043164</t>
  </si>
  <si>
    <t>https://podminky.urs.cz/item/CS_URS_2022_01/894608211</t>
  </si>
  <si>
    <t>"konstrukce technologické šachty - výztuž stropní desky 1x KARI síť 8,0x8,0/150x150mm + 20% prostřih a přesahy" 2,8*2,3*5,40*1,20/1000</t>
  </si>
  <si>
    <t>894812111</t>
  </si>
  <si>
    <t>Revizní a čistící šachta z polypropylenu PP pro hladké trouby DN 315 šachtové dno (DN šachty / DN trubního vedení) DN 315/150 přímý tok</t>
  </si>
  <si>
    <t>-97635229</t>
  </si>
  <si>
    <t>https://podminky.urs.cz/item/CS_URS_2022_01/894812111</t>
  </si>
  <si>
    <t>"kontrolní šachty drenáže" 2</t>
  </si>
  <si>
    <t>894812131</t>
  </si>
  <si>
    <t>Revizní a čistící šachta z polypropylenu PP pro hladké trouby DN 315 roura šachtová korugovaná bez hrdla, světlé hloubky 1250 mm</t>
  </si>
  <si>
    <t>1690921641</t>
  </si>
  <si>
    <t>https://podminky.urs.cz/item/CS_URS_2022_01/894812131</t>
  </si>
  <si>
    <t>894812149</t>
  </si>
  <si>
    <t>Revizní a čistící šachta z polypropylenu PP pro hladké trouby DN 315 roura šachtová korugovaná Příplatek k cenám 2131 - 2142 za uříznutí šachtové roury</t>
  </si>
  <si>
    <t>1883110094</t>
  </si>
  <si>
    <t>https://podminky.urs.cz/item/CS_URS_2022_01/894812149</t>
  </si>
  <si>
    <t>894812155</t>
  </si>
  <si>
    <t>Revizní a čistící šachta z polypropylenu PP pro hladké trouby DN 315 poklop plastový pachotěsný s madlem</t>
  </si>
  <si>
    <t>1907459668</t>
  </si>
  <si>
    <t>https://podminky.urs.cz/item/CS_URS_2022_01/894812155</t>
  </si>
  <si>
    <t>894812201</t>
  </si>
  <si>
    <t>Revizní a čistící šachta z polypropylenu PP pro hladké trouby DN 425 šachtové dno (DN šachty / DN trubního vedení) DN 425/150 průtočné</t>
  </si>
  <si>
    <t>1594498013</t>
  </si>
  <si>
    <t>https://podminky.urs.cz/item/CS_URS_2022_01/894812201</t>
  </si>
  <si>
    <t>"šachta na odkanalizování drenáže" 1</t>
  </si>
  <si>
    <t>894812231</t>
  </si>
  <si>
    <t>Revizní a čistící šachta z polypropylenu PP pro hladké trouby DN 425 roura šachtová korugovaná bez hrdla, světlé hloubky 1500 mm</t>
  </si>
  <si>
    <t>1190418427</t>
  </si>
  <si>
    <t>https://podminky.urs.cz/item/CS_URS_2022_01/894812231</t>
  </si>
  <si>
    <t>894812249</t>
  </si>
  <si>
    <t>Revizní a čistící šachta z polypropylenu PP pro hladké trouby DN 425 roura šachtová korugovaná Příplatek k cenám 2231 - 2242 za uříznutí šachtové roury</t>
  </si>
  <si>
    <t>-516095237</t>
  </si>
  <si>
    <t>https://podminky.urs.cz/item/CS_URS_2022_01/894812249</t>
  </si>
  <si>
    <t>894812257</t>
  </si>
  <si>
    <t>Revizní a čistící šachta z polypropylenu PP pro hladké trouby DN 425 poklop plastový (pro třídu zatížení) pochůzí (A15)</t>
  </si>
  <si>
    <t>-1831163104</t>
  </si>
  <si>
    <t>https://podminky.urs.cz/item/CS_URS_2022_01/894812257</t>
  </si>
  <si>
    <t>899102112</t>
  </si>
  <si>
    <t>Osazení poklopů litinových a ocelových včetně rámů pro třídu zatížení A15, A50</t>
  </si>
  <si>
    <t>-1156326523</t>
  </si>
  <si>
    <t>https://podminky.urs.cz/item/CS_URS_2022_01/899102112</t>
  </si>
  <si>
    <t>63126043</t>
  </si>
  <si>
    <t>poklop kompozitní pochůzný hranatý včetně rámů a příslušenství 600/900mm A15</t>
  </si>
  <si>
    <t>1591989354</t>
  </si>
  <si>
    <t>"vstupní poklop technologické šachty" 1</t>
  </si>
  <si>
    <t>1147341051</t>
  </si>
  <si>
    <t>"lemování plochy z pryže" 8,52*2+3,14*8,89/2*2</t>
  </si>
  <si>
    <t>59217037</t>
  </si>
  <si>
    <t>obrubník betonový parkový přírodní 500x50x200mm</t>
  </si>
  <si>
    <t>1950391457</t>
  </si>
  <si>
    <t>44,955*1,05 'Přepočtené koeficientem množství</t>
  </si>
  <si>
    <t>935113111</t>
  </si>
  <si>
    <t>Osazení odvodňovacího žlabu s krycím roštem polymerbetonového šířky do 200 mm</t>
  </si>
  <si>
    <t>-1898974723</t>
  </si>
  <si>
    <t>https://podminky.urs.cz/item/CS_URS_2022_01/935113111</t>
  </si>
  <si>
    <t>"odvodnění kolem brouzdaliště" 2,0*4</t>
  </si>
  <si>
    <t>59227006</t>
  </si>
  <si>
    <t>žlab odvodňovací z polymerbetonu se spádem dna 0,5% 1000x130x155/160mm s krycím litinovým roštem tř.A15</t>
  </si>
  <si>
    <t>-1748447632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</si>
  <si>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</si>
  <si>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</si>
  <si>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770158513</t>
  </si>
  <si>
    <t>https://podminky.urs.cz/item/CS_URS_2022_01/113106142</t>
  </si>
  <si>
    <t>"celková plocha" 252,0</t>
  </si>
  <si>
    <t>981513114</t>
  </si>
  <si>
    <t>Demolice konstrukcí objektů těžkými mechanizačními prostředky konstrukcí ze železobetonu</t>
  </si>
  <si>
    <t>-1739377668</t>
  </si>
  <si>
    <t>https://podminky.urs.cz/item/CS_URS_2022_01/981513114</t>
  </si>
  <si>
    <t>"demolice stávajícího brouzdaliště" 10,8</t>
  </si>
  <si>
    <t>-500608928</t>
  </si>
  <si>
    <t>620184147</t>
  </si>
  <si>
    <t>1861363180</t>
  </si>
  <si>
    <t>90,288*5 'Přepočtené koeficientem množství</t>
  </si>
  <si>
    <t>997013861</t>
  </si>
  <si>
    <t>Poplatek za uložení stavebního odpadu na recyklační skládce (skládkovné) z prostého betonu zatříděného do Katalogu odpadů pod kódem 17 01 01</t>
  </si>
  <si>
    <t>1279749712</t>
  </si>
  <si>
    <t>https://podminky.urs.cz/item/CS_URS_2022_01/997013861</t>
  </si>
  <si>
    <t>1530599705</t>
  </si>
  <si>
    <t>721171907</t>
  </si>
  <si>
    <t>Opravy odpadního potrubí plastového vsazení odbočky do potrubí DN 160</t>
  </si>
  <si>
    <t>1736741107</t>
  </si>
  <si>
    <t>https://podminky.urs.cz/item/CS_URS_2022_01/721171907</t>
  </si>
  <si>
    <t>"připojení na stávající rozvod" 1</t>
  </si>
  <si>
    <t>2113254393</t>
  </si>
  <si>
    <t>"celková délka" 2,75</t>
  </si>
  <si>
    <t>712747514</t>
  </si>
  <si>
    <t>722174023</t>
  </si>
  <si>
    <t>Potrubí z plastových trubek z polypropylenu PPR svařovaných polyfúzně PN 20 (SDR 6) D 25 x 4,2</t>
  </si>
  <si>
    <t>1753866832</t>
  </si>
  <si>
    <t>https://podminky.urs.cz/item/CS_URS_2022_01/722174023</t>
  </si>
  <si>
    <t>"celková délka" 12,0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</si>
  <si>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</si>
  <si>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</si>
  <si>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-980479337</t>
  </si>
  <si>
    <t>https://podminky.urs.cz/item/CS_URS_2022_01/722181212</t>
  </si>
  <si>
    <t>722240122</t>
  </si>
  <si>
    <t>Armatury z plastických hmot kohouty (PPR) kulové DN 20</t>
  </si>
  <si>
    <t>162528928</t>
  </si>
  <si>
    <t>https://podminky.urs.cz/item/CS_URS_2022_01/722240122</t>
  </si>
  <si>
    <t>-1740902626</t>
  </si>
  <si>
    <t>-133162650</t>
  </si>
  <si>
    <t>-875319673</t>
  </si>
  <si>
    <t>741410021</t>
  </si>
  <si>
    <t>Montáž uzemňovacího vedení s upevněním, propojením a připojením pomocí svorek v zemi s izolací spojů pásku průřezu do 120 mm2 v městské zástavbě</t>
  </si>
  <si>
    <t>-2064135694</t>
  </si>
  <si>
    <t>https://podminky.urs.cz/item/CS_URS_2022_01/741410021</t>
  </si>
  <si>
    <t>"dle samostatného výkazu výměr části elektro" 60,0</t>
  </si>
  <si>
    <t>35442062</t>
  </si>
  <si>
    <t>pás zemnící 30x4mm FeZn</t>
  </si>
  <si>
    <t>-346906080</t>
  </si>
  <si>
    <t>"dle samostatného výkazu výměr části elektro" 60,0*0,97</t>
  </si>
  <si>
    <t>741420022</t>
  </si>
  <si>
    <t>Montáž hromosvodného vedení svorek se 3 a více šrouby</t>
  </si>
  <si>
    <t>-782999005</t>
  </si>
  <si>
    <t>https://podminky.urs.cz/item/CS_URS_2022_01/741420022</t>
  </si>
  <si>
    <t>35441895</t>
  </si>
  <si>
    <t>svorka připojovací k připojení kovových částí</t>
  </si>
  <si>
    <t>-959160103</t>
  </si>
  <si>
    <t>"dle samostatného výkazu výměr části elektro" 50</t>
  </si>
  <si>
    <t>741820011</t>
  </si>
  <si>
    <t>Měření zemních odporů zemnicí sítě délky pásku do 100 m</t>
  </si>
  <si>
    <t>-1610496072</t>
  </si>
  <si>
    <t>https://podminky.urs.cz/item/CS_URS_2022_01/741820011</t>
  </si>
  <si>
    <t>-1181412840</t>
  </si>
  <si>
    <t>Agreg.cena 742-001</t>
  </si>
  <si>
    <t>Dodávka a montáž systému měření a regulace (viz samostatný dílčí rozpočet)</t>
  </si>
  <si>
    <t>1436012626</t>
  </si>
  <si>
    <t>776</t>
  </si>
  <si>
    <t>Podlahy povlakové</t>
  </si>
  <si>
    <t>776261111</t>
  </si>
  <si>
    <t>Montáž podlahovin z pryže lepením standardním lepidlem z pásů</t>
  </si>
  <si>
    <t>1438508090</t>
  </si>
  <si>
    <t>https://podminky.urs.cz/item/CS_URS_2022_01/776261111</t>
  </si>
  <si>
    <t>272451650</t>
  </si>
  <si>
    <t>podlahová konstrukce z recyklované pryže tl.30mm (dvouvrstvý systém složený ze základní tlumící vrstvy recyklovaného granulátu SBR a vrchní barevné vrstvy granulátu EPDM) včetně systémového příslušenství a doplňků pro montáž</t>
  </si>
  <si>
    <t>1481457006</t>
  </si>
  <si>
    <t>Poznámka k položce:_x000D_
Dle požadavku zadavatele budou podlahové dlaždice zajištěny od výrobce, který garantuje jejich dodávku ve standardním (bezpříplatkovém) provedení v minimálním počtu 6-ti odstínů !!!</t>
  </si>
  <si>
    <t>60,084*1,2 'Přepočtené koeficientem množství</t>
  </si>
  <si>
    <t>998776201</t>
  </si>
  <si>
    <t>Přesun hmot pro podlahy povlakové stanovený procentní sazbou (%) z ceny vodorovná dopravní vzdálenost do 50 m v objektech výšky do 6 m</t>
  </si>
  <si>
    <t>780592165</t>
  </si>
  <si>
    <t>https://podminky.urs.cz/item/CS_URS_2022_01/998776201</t>
  </si>
  <si>
    <t>PSC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</si>
  <si>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-6181 pro přesun prováděný bez použití mechanizace, tj. za ztížených podmínek,_x000D_
 lze použít pouze pro hmotnost materiálu, která se tímto způsobem skutečně přemísťuje._x000D_
</t>
  </si>
  <si>
    <t>Ostatní</t>
  </si>
  <si>
    <t>TB</t>
  </si>
  <si>
    <t>Technologie brouzdaliště</t>
  </si>
  <si>
    <t>Agreg.cena TB-001</t>
  </si>
  <si>
    <t>Dodávka a montáž technologie brouzdaliště (viz samostatný dílčí výkaz výměr) vč.zemních prací nezbytných pro trubní vedení</t>
  </si>
  <si>
    <t>-51709767</t>
  </si>
  <si>
    <t>Agreg.cena TB-002</t>
  </si>
  <si>
    <t>Dodávka a montáž bazénové vany brouzdaliště vč.atrakcí (viz samostatný dílčí výkaz výměr)</t>
  </si>
  <si>
    <t>-13086971</t>
  </si>
  <si>
    <t>SO 102 11 - Vstupní objekt</t>
  </si>
  <si>
    <t xml:space="preserve">    713 - Izolace tepelné</t>
  </si>
  <si>
    <t xml:space="preserve">    735 - Ústřední vytápění - otopná tělesa</t>
  </si>
  <si>
    <t>122452204</t>
  </si>
  <si>
    <t>Odkopávky a prokopávky nezapažené pro silnice a dálnice strojně v hornině třídy těžitelnosti II přes 100 do 500 m3</t>
  </si>
  <si>
    <t>-186087739</t>
  </si>
  <si>
    <t>https://podminky.urs.cz/item/CS_URS_2022_01/122452204</t>
  </si>
  <si>
    <t>"odkopávka pro konstrukci chodníku" 35,0*0,25</t>
  </si>
  <si>
    <t>"odkopávka pro konstrukci pojezdové plochy" 342,0*0,35</t>
  </si>
  <si>
    <t>131251102</t>
  </si>
  <si>
    <t>Hloubení nezapažených jam a zářezů strojně s urovnáním dna do předepsaného profilu a spádu v hornině třídy těžitelnosti I skupiny 3 přes 20 do 50 m3</t>
  </si>
  <si>
    <t>293931997</t>
  </si>
  <si>
    <t>https://podminky.urs.cz/item/CS_URS_2022_01/131251102</t>
  </si>
  <si>
    <t>"výkop jámy pro základové pasy - z úrovně -0,250 na -0,825" (7,8*6,55+6,8*5,55)/2*0,575</t>
  </si>
  <si>
    <t>"výkop jámy pro základové pasy - z úrovně -0,825 na -1,550" (5,81*2,0+4,31*0,8)/2*0,725*2+(4,635*2,0+3,135*0,8)/2*0,725</t>
  </si>
  <si>
    <t>-973787652</t>
  </si>
  <si>
    <t>"výkop rýhy pro vodovodní přípojku" 12,0*0,6*1,10</t>
  </si>
  <si>
    <t>132254203</t>
  </si>
  <si>
    <t>Hloubení zapažených rýh šířky přes 800 do 2 000 mm strojně s urovnáním dna do předepsaného profilu a spádu v hornině třídy těžitelnosti I skupiny 3 přes 50 do 100 m3</t>
  </si>
  <si>
    <t>102528530</t>
  </si>
  <si>
    <t>https://podminky.urs.cz/item/CS_URS_2022_01/132254203</t>
  </si>
  <si>
    <t>"výkop rýhy pro přípojku splaškové kanalizace" 21,0*0,9*(3,09+3,4)/2</t>
  </si>
  <si>
    <t>-505700362</t>
  </si>
  <si>
    <t>"odvoz výkopku na mezideponii" 40,733+7,92+61,331</t>
  </si>
  <si>
    <t>"dovoz výkopku z mezideponie pro zpětné zásypy" 90,775</t>
  </si>
  <si>
    <t>1024747620</t>
  </si>
  <si>
    <t>"odvoz výkopku z odkopávek" 128,45</t>
  </si>
  <si>
    <t>"odvoz přebytečného výkopku ze základových konstrukcí" 40,703-36,101</t>
  </si>
  <si>
    <t>"odvoz přebytečného výkopku z přípojek ZTI" 3,915+10,665</t>
  </si>
  <si>
    <t>167151111</t>
  </si>
  <si>
    <t>Nakládání, skládání a překládání neulehlého výkopku nebo sypaniny strojně nakládání, množství přes 100 m3, z hornin třídy těžitelnosti I, skupiny 1 až 3</t>
  </si>
  <si>
    <t>-1386452046</t>
  </si>
  <si>
    <t>https://podminky.urs.cz/item/CS_URS_2022_01/167151111</t>
  </si>
  <si>
    <t>"nakládání výkopku na mezideponii" 40,733+7,92+61,331</t>
  </si>
  <si>
    <t>-1898906804</t>
  </si>
  <si>
    <t>147,632*1,75 'Přepočtené koeficientem množství</t>
  </si>
  <si>
    <t>-1035299723</t>
  </si>
  <si>
    <t>"celkový objem výkopu" 40,733</t>
  </si>
  <si>
    <t>"odpočet základových pasů" -((3,81*2+2,635)*0,3*1,2)</t>
  </si>
  <si>
    <t>"odpočet podkladního betonu" -0,94</t>
  </si>
  <si>
    <t>"zpětný zásyp rýh kanalizační a vodovodní přípojky" 7,92+61,331-(3,915+10,662)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</si>
  <si>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</si>
  <si>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</si>
  <si>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-515228285</t>
  </si>
  <si>
    <t>https://podminky.urs.cz/item/CS_URS_2022_01/175151101</t>
  </si>
  <si>
    <t>"obsyp potrubí přípojky splaškové kanalizace" 21,0*0,9*0,45</t>
  </si>
  <si>
    <t>"obsyp potrubí vodovodní přípojky" 12,0*0,6*0,30</t>
  </si>
  <si>
    <t>-2005559806</t>
  </si>
  <si>
    <t>10,665*2 'Přepočtené koeficientem množství</t>
  </si>
  <si>
    <t>1648475520</t>
  </si>
  <si>
    <t>"konstrukce chodníku" 35,0</t>
  </si>
  <si>
    <t>"konstrukce pojezdové plochy" 342,0</t>
  </si>
  <si>
    <t>274313611</t>
  </si>
  <si>
    <t>Základy z betonu prostého pasy betonu kamenem neprokládaného tř. C 16/20</t>
  </si>
  <si>
    <t>-1114824012</t>
  </si>
  <si>
    <t>https://podminky.urs.cz/item/CS_URS_2022_01/274313611</t>
  </si>
  <si>
    <t>"základové pasy" 2,635*3*0,3*1,32+1,175*2*0,3*1,20</t>
  </si>
  <si>
    <t>274351121</t>
  </si>
  <si>
    <t>Bednění základů pasů rovné zřízení</t>
  </si>
  <si>
    <t>-1616463916</t>
  </si>
  <si>
    <t>https://podminky.urs.cz/item/CS_URS_2022_01/274351121</t>
  </si>
  <si>
    <t>"základové pasy" (3,81*2+0,3*2)*1,32*2+(2,635*2+0,3*2)*1,32</t>
  </si>
  <si>
    <t>274351122</t>
  </si>
  <si>
    <t>Bednění základů pasů rovné odstranění</t>
  </si>
  <si>
    <t>-528427247</t>
  </si>
  <si>
    <t>https://podminky.urs.cz/item/CS_URS_2022_01/274351122</t>
  </si>
  <si>
    <t>381181001</t>
  </si>
  <si>
    <t>Montáž univerzálních mobilních buněk samostatně stojících</t>
  </si>
  <si>
    <t>-1691389904</t>
  </si>
  <si>
    <t>https://podminky.urs.cz/item/CS_URS_2022_01/381181001</t>
  </si>
  <si>
    <t>Mat/3-001</t>
  </si>
  <si>
    <t>mobilní buňka rozměru 4885/2215/2800mm tepelně izolovaná vč.výplní otvorů a systémového příslušenství</t>
  </si>
  <si>
    <t>2098930414</t>
  </si>
  <si>
    <t>1975398273</t>
  </si>
  <si>
    <t>"lože pod potrubí přípojky splaškové kanalizace" 21,0*0,9*0,15</t>
  </si>
  <si>
    <t>"lože pod potrubí vodovodní přípojky" 12,0*0,6*0,15</t>
  </si>
  <si>
    <t>564851111</t>
  </si>
  <si>
    <t>Podklad ze štěrkodrti ŠD s rozprostřením a zhutněním plochy přes 100 m2, po zhutnění tl. 150 mm</t>
  </si>
  <si>
    <t>135475688</t>
  </si>
  <si>
    <t>https://podminky.urs.cz/item/CS_URS_2022_01/564851111</t>
  </si>
  <si>
    <t>564871111</t>
  </si>
  <si>
    <t>Podklad ze štěrkodrti ŠD s rozprostřením a zhutněním plochy přes 100 m2, po zhutnění tl. 250 mm</t>
  </si>
  <si>
    <t>1763812280</t>
  </si>
  <si>
    <t>https://podminky.urs.cz/item/CS_URS_2022_01/564871111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</si>
  <si>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</si>
  <si>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</si>
  <si>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-1611374150</t>
  </si>
  <si>
    <t>https://podminky.urs.cz/item/CS_URS_2022_01/596211113</t>
  </si>
  <si>
    <t>3110250755.R</t>
  </si>
  <si>
    <t>betonová dlažba hladká, přírodní,formátu 600/600mm tl.60mm</t>
  </si>
  <si>
    <t>267242213</t>
  </si>
  <si>
    <t>377*1,02 'Přepočtené koeficientem množství</t>
  </si>
  <si>
    <t>1803617310</t>
  </si>
  <si>
    <t>"podkladní beton základových pasů tl.100mm" (4,31*2+3,135)*0,8*0,1</t>
  </si>
  <si>
    <t>631311125</t>
  </si>
  <si>
    <t>Mazanina z betonu prostého bez zvýšených nároků na prostředí tl. přes 80 do 120 mm tř. C 20/25</t>
  </si>
  <si>
    <t>1251358994</t>
  </si>
  <si>
    <t>https://podminky.urs.cz/item/CS_URS_2022_01/631311125</t>
  </si>
  <si>
    <t>"konstrukce podlahy dle skladby S1 - podkladní beton tl.120mm" 5,035*3,875*0,12</t>
  </si>
  <si>
    <t>631351101</t>
  </si>
  <si>
    <t>Bednění v podlahách rýh a hran zřízení</t>
  </si>
  <si>
    <t>-174683674</t>
  </si>
  <si>
    <t>https://podminky.urs.cz/item/CS_URS_2022_01/631351101</t>
  </si>
  <si>
    <t>"konstrukce podlahy dle skladby S1 - podkladní beton tl.120mm" (5,035*2+3,875*2)*0,12</t>
  </si>
  <si>
    <t>631351102</t>
  </si>
  <si>
    <t>Bednění v podlahách rýh a hran odstranění</t>
  </si>
  <si>
    <t>-123701325</t>
  </si>
  <si>
    <t>https://podminky.urs.cz/item/CS_URS_2022_01/631351102</t>
  </si>
  <si>
    <t>637121113</t>
  </si>
  <si>
    <t>Okapový chodník z kameniva s udusáním a urovnáním povrchu z kačírku tl. 200 mm</t>
  </si>
  <si>
    <t>-1031966880</t>
  </si>
  <si>
    <t>https://podminky.urs.cz/item/CS_URS_2022_01/637121113</t>
  </si>
  <si>
    <t>"celková plocha" 5,05*0,3</t>
  </si>
  <si>
    <t>871161211</t>
  </si>
  <si>
    <t>Montáž vodovodního potrubí z plastů v otevřeném výkopu z polyetylenu PE 100 svařovaných elektrotvarovkou SDR 11/PN16 D 32 x 3,0 mm</t>
  </si>
  <si>
    <t>-1020316134</t>
  </si>
  <si>
    <t>https://podminky.urs.cz/item/CS_URS_2022_01/871161211</t>
  </si>
  <si>
    <t>"vodovodní přípojka" 12,0</t>
  </si>
  <si>
    <t>28613170</t>
  </si>
  <si>
    <t>trubka vodovodní PE100 SDR11 se signalizační vrstvou 32x3,0mm</t>
  </si>
  <si>
    <t>626126670</t>
  </si>
  <si>
    <t>12*1,05 'Přepočtené koeficientem množství</t>
  </si>
  <si>
    <t>871265221</t>
  </si>
  <si>
    <t>Kanalizační potrubí z tvrdého PVC v otevřeném výkopu ve sklonu do 20 %, hladkého plnostěnného jednovrstvého, tuhost třídy SN 8 DN 110</t>
  </si>
  <si>
    <t>-528153113</t>
  </si>
  <si>
    <t>https://podminky.urs.cz/item/CS_URS_2022_01/871265221</t>
  </si>
  <si>
    <t>"kanalizační přípojka" 21,0</t>
  </si>
  <si>
    <t>894812312</t>
  </si>
  <si>
    <t>Revizní a čistící šachta z polypropylenu PP pro hladké trouby DN 600 šachtové dno (DN šachty / DN trubního vedení) DN 600/160 průtočné 30°,60°,90°</t>
  </si>
  <si>
    <t>-737401089</t>
  </si>
  <si>
    <t>https://podminky.urs.cz/item/CS_URS_2022_01/894812312</t>
  </si>
  <si>
    <t>894812335</t>
  </si>
  <si>
    <t>Revizní a čistící šachta z polypropylenu PP pro hladké trouby DN 600 roura šachtová korugovaná, světlé hloubky 6 000 mm</t>
  </si>
  <si>
    <t>1689109614</t>
  </si>
  <si>
    <t>https://podminky.urs.cz/item/CS_URS_2022_01/894812335</t>
  </si>
  <si>
    <t>894812339</t>
  </si>
  <si>
    <t>Revizní a čistící šachta z polypropylenu PP pro hladké trouby DN 600 Příplatek k cenám 2331 - 2334 za uříznutí šachtové roury</t>
  </si>
  <si>
    <t>-1406381890</t>
  </si>
  <si>
    <t>https://podminky.urs.cz/item/CS_URS_2022_01/894812339</t>
  </si>
  <si>
    <t>894812352</t>
  </si>
  <si>
    <t>Revizní a čistící šachta z polypropylenu PP pro hladké trouby DN 600 poklop (mříž) litinový pro třídu zatížení A15 s teleskopickým adaptérem</t>
  </si>
  <si>
    <t>-1301129550</t>
  </si>
  <si>
    <t>https://podminky.urs.cz/item/CS_URS_2022_01/894812352</t>
  </si>
  <si>
    <t>-744084349</t>
  </si>
  <si>
    <t>"lemování okapového chodníčku" 5,05+0,3*2</t>
  </si>
  <si>
    <t>59217001</t>
  </si>
  <si>
    <t>obrubník betonový zahradní 1000x50x250mm</t>
  </si>
  <si>
    <t>-1699960577</t>
  </si>
  <si>
    <t>5,65*1,05 'Přepočtené koeficientem množství</t>
  </si>
  <si>
    <t>-1381256302</t>
  </si>
  <si>
    <t>12573900</t>
  </si>
  <si>
    <t>"dle PBŘ" 1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</si>
  <si>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</si>
  <si>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</si>
  <si>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-632617832</t>
  </si>
  <si>
    <t>https://podminky.urs.cz/item/CS_URS_2022_01/113106132</t>
  </si>
  <si>
    <t>"celková plocha" 35,0</t>
  </si>
  <si>
    <t>981011112</t>
  </si>
  <si>
    <t>Demolice budov postupným rozebíráním dřevěných ostatních, oboustranně obitých, případně omítnutých</t>
  </si>
  <si>
    <t>169208160</t>
  </si>
  <si>
    <t>https://podminky.urs.cz/item/CS_URS_2022_01/981011112</t>
  </si>
  <si>
    <t>"odstranění původního objektu" 3,5*2,75*2,25</t>
  </si>
  <si>
    <t>997006512</t>
  </si>
  <si>
    <t>Vodorovná doprava suti na skládku s naložením na dopravní prostředek a složením přes 100 m do 1 km</t>
  </si>
  <si>
    <t>-1341633706</t>
  </si>
  <si>
    <t>https://podminky.urs.cz/item/CS_URS_2022_01/997006512</t>
  </si>
  <si>
    <t>997006519</t>
  </si>
  <si>
    <t>Vodorovná doprava suti na skládku Příplatek k ceně -6512 za každý další i započatý 1 km</t>
  </si>
  <si>
    <t>-443487064</t>
  </si>
  <si>
    <t>https://podminky.urs.cz/item/CS_URS_2022_01/997006519</t>
  </si>
  <si>
    <t>88274499</t>
  </si>
  <si>
    <t>-271014810</t>
  </si>
  <si>
    <t>265057134</t>
  </si>
  <si>
    <t>1918485781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</si>
  <si>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</si>
  <si>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</si>
  <si>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-1170804846</t>
  </si>
  <si>
    <t>https://podminky.urs.cz/item/CS_URS_2022_01/998014211</t>
  </si>
  <si>
    <t>713</t>
  </si>
  <si>
    <t>Izolace tepelné</t>
  </si>
  <si>
    <t>713132311</t>
  </si>
  <si>
    <t>Montáž tepelné izolace stěn do roštu jednosměrného svislého výška budovy do 6 m</t>
  </si>
  <si>
    <t>523117196</t>
  </si>
  <si>
    <t>https://podminky.urs.cz/item/CS_URS_2022_01/713132311</t>
  </si>
  <si>
    <t>"konstrukce provětrávané fasády dle skladby S2 - tepelná izolace" 4,885*(3,0+2,85)+2,215*(3,0+2,85)/2*2-(1,0*2,125+1,2*1,2)</t>
  </si>
  <si>
    <t>63152099</t>
  </si>
  <si>
    <t>pás tepelně izolační univerzální λ=0,032-0,033 tl 100mm</t>
  </si>
  <si>
    <t>-104514218</t>
  </si>
  <si>
    <t>37,97*1,05 'Přepočtené koeficientem množství</t>
  </si>
  <si>
    <t>713291222</t>
  </si>
  <si>
    <t>Montáž tepelné izolace chlazených a temperovaných místností - doplňky a konstrukční součásti parotěsné zábrany stěn a sloupů fólií</t>
  </si>
  <si>
    <t>-1817504251</t>
  </si>
  <si>
    <t>https://podminky.urs.cz/item/CS_URS_2022_01/713291222</t>
  </si>
  <si>
    <t>"konstrukce provětrávané fasády dle skladby S2 - parotěsná zábrana" 4,885*(3,0+2,85)+2,215*(3,0+2,85)/2*2-(1,0*2,125+1,2*1,2)</t>
  </si>
  <si>
    <t>28329012</t>
  </si>
  <si>
    <t>fólie PE vyztužená pro parotěsnou vrstvu (reakce na oheň - třída F) 140g/m2</t>
  </si>
  <si>
    <t>462992322</t>
  </si>
  <si>
    <t>37,97*1,221 'Přepočtené koeficientem množství</t>
  </si>
  <si>
    <t>998713201</t>
  </si>
  <si>
    <t>Přesun hmot pro izolace tepelné stanovený procentní sazbou (%) z ceny vodorovná dopravní vzdálenost do 50 m v objektech výšky do 6 m</t>
  </si>
  <si>
    <t>-291000913</t>
  </si>
  <si>
    <t>https://podminky.urs.cz/item/CS_URS_2022_01/998713201</t>
  </si>
  <si>
    <t>-1039116666</t>
  </si>
  <si>
    <t>1758666140</t>
  </si>
  <si>
    <t>-423119114</t>
  </si>
  <si>
    <t>735</t>
  </si>
  <si>
    <t>Ústřední vytápění - otopná tělesa</t>
  </si>
  <si>
    <t>735411126</t>
  </si>
  <si>
    <t>Konvektory nástěnné výšky tělesa 600 mm hloubky tělesa 60 mm stavební délky (mm) a výkonu (W) 1400 mm / 1018 W</t>
  </si>
  <si>
    <t>1662079533</t>
  </si>
  <si>
    <t>https://podminky.urs.cz/item/CS_URS_2022_01/735411126</t>
  </si>
  <si>
    <t>998735201</t>
  </si>
  <si>
    <t>Přesun hmot pro otopná tělesa stanovený procentní sazbou (%) z ceny vodorovná dopravní vzdálenost do 50 m v objektech výšky do 6 m</t>
  </si>
  <si>
    <t>1823563068</t>
  </si>
  <si>
    <t>https://podminky.urs.cz/item/CS_URS_2022_01/998735201</t>
  </si>
  <si>
    <t>741110511</t>
  </si>
  <si>
    <t>Montáž lišt a kanálků elektroinstalačních se spojkami, ohyby a rohy a s nasunutím do krabic vkládacích s víčkem, šířky do 60 mm</t>
  </si>
  <si>
    <t>200658458</t>
  </si>
  <si>
    <t>https://podminky.urs.cz/item/CS_URS_2022_01/741110511</t>
  </si>
  <si>
    <t>34571003</t>
  </si>
  <si>
    <t>lišta elektroinstalační hranatá PVC 17x17mm</t>
  </si>
  <si>
    <t>-354007529</t>
  </si>
  <si>
    <t>"dle samostatného výkazu výměr části elektro" 20,0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</si>
  <si>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</si>
  <si>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</si>
  <si>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883964057</t>
  </si>
  <si>
    <t>https://podminky.urs.cz/item/CS_URS_2022_01/741112002</t>
  </si>
  <si>
    <t>8500071805</t>
  </si>
  <si>
    <t>krabice přístrojová do sádrokartonu, KPL 64-45/LD NA</t>
  </si>
  <si>
    <t>1565538694</t>
  </si>
  <si>
    <t>"dle samostatného výkazu výměr části elektro" 4</t>
  </si>
  <si>
    <t>741112003</t>
  </si>
  <si>
    <t>Montáž krabic elektroinstalačních bez napojení na trubky a lišty, demontáže a montáže víčka a přístroje protahovacích nebo odbočných zapuštěných plastových čtyřhranných</t>
  </si>
  <si>
    <t>-1089933580</t>
  </si>
  <si>
    <t>https://podminky.urs.cz/item/CS_URS_2022_01/741112003</t>
  </si>
  <si>
    <t>10.039.561</t>
  </si>
  <si>
    <t>krabice odbočná KO 125/1L</t>
  </si>
  <si>
    <t>1071512592</t>
  </si>
  <si>
    <t>"dle samostatného výkazu výměr části elektro" 1</t>
  </si>
  <si>
    <t>668361643</t>
  </si>
  <si>
    <t>-229685766</t>
  </si>
  <si>
    <t>"dle samostatného výkazu výměr části elektro" 3,0</t>
  </si>
  <si>
    <t>3*1,15 'Přepočtené koeficientem množství</t>
  </si>
  <si>
    <t>1242189045</t>
  </si>
  <si>
    <t>1222596406</t>
  </si>
  <si>
    <t>20*1,15 'Přepočtené koeficientem množství</t>
  </si>
  <si>
    <t>-772953309</t>
  </si>
  <si>
    <t>-1840651499</t>
  </si>
  <si>
    <t>2059828241</t>
  </si>
  <si>
    <t>"dle samostatného výkazu výměr části elektro" 35,0</t>
  </si>
  <si>
    <t>35*1,15 'Přepočtené koeficientem množství</t>
  </si>
  <si>
    <t>1195055084</t>
  </si>
  <si>
    <t>1000123917</t>
  </si>
  <si>
    <t>rozvodnice na omítku 281693 BC-O-2/24-TW-ECO, bílé plast. dveře, 2 řady, 24 modulů</t>
  </si>
  <si>
    <t>1992607305</t>
  </si>
  <si>
    <t>1383954619</t>
  </si>
  <si>
    <t>-196993468</t>
  </si>
  <si>
    <t>1814982908</t>
  </si>
  <si>
    <t>1212553011</t>
  </si>
  <si>
    <t>-1799229678</t>
  </si>
  <si>
    <t>-1381738372</t>
  </si>
  <si>
    <t>1425541435</t>
  </si>
  <si>
    <t>-1021657944</t>
  </si>
  <si>
    <t>1462316462</t>
  </si>
  <si>
    <t>-1478411972</t>
  </si>
  <si>
    <t>-866464081</t>
  </si>
  <si>
    <t>725599386</t>
  </si>
  <si>
    <t>75943582</t>
  </si>
  <si>
    <t>35822402</t>
  </si>
  <si>
    <t>jistič 3-pólový 20 A vypínací charakteristika B vypínací schopnost 10 kA</t>
  </si>
  <si>
    <t>-1391089537</t>
  </si>
  <si>
    <t>35822403</t>
  </si>
  <si>
    <t>jistič 3-pólový 25 A vypínací charakteristika B vypínací schopnost 10 kA</t>
  </si>
  <si>
    <t>605455203</t>
  </si>
  <si>
    <t>1*1,15 'Přepočtené koeficientem množství</t>
  </si>
  <si>
    <t>1865243967</t>
  </si>
  <si>
    <t>-1915080583</t>
  </si>
  <si>
    <t>1597818696</t>
  </si>
  <si>
    <t>1002024010</t>
  </si>
  <si>
    <t>LED panel FITP3000, oprizma, přisazený/vestavný čtverec A, modul 600, LED 840, driver 600</t>
  </si>
  <si>
    <t>-1477859009</t>
  </si>
  <si>
    <t>2065871373</t>
  </si>
  <si>
    <t>"dle samostatného výkazu výměr části elektro" 25,0</t>
  </si>
  <si>
    <t>585747296</t>
  </si>
  <si>
    <t>"dle samostatného výkazu výměr části elektro" 25,0*0,97</t>
  </si>
  <si>
    <t>-872022034</t>
  </si>
  <si>
    <t>253447508</t>
  </si>
  <si>
    <t>-878180695</t>
  </si>
  <si>
    <t>Kalkulace 741-001</t>
  </si>
  <si>
    <t>Dodávka a montáž podzemního rozvaděče EK600/EK800, 6x zásuvka 230/16A vč.výzbroje a jištění (vč.zemních prací)</t>
  </si>
  <si>
    <t>-846952114</t>
  </si>
  <si>
    <t>-571301160</t>
  </si>
  <si>
    <t>1622843614</t>
  </si>
  <si>
    <t>762081150</t>
  </si>
  <si>
    <t>Hoblování hraněného řeziva přímo na staveništi ve staveništní dílně</t>
  </si>
  <si>
    <t>-1490489008</t>
  </si>
  <si>
    <t>https://podminky.urs.cz/item/CS_URS_2022_01/762081150</t>
  </si>
  <si>
    <t>"celkový objem" 0,487+0,187</t>
  </si>
  <si>
    <t>762083122</t>
  </si>
  <si>
    <t>Impregnace řeziva máčením proti dřevokaznému hmyzu, houbám a plísním, třída ohrožení 3 a 4 (dřevo v exteriéru)</t>
  </si>
  <si>
    <t>959589476</t>
  </si>
  <si>
    <t>https://podminky.urs.cz/item/CS_URS_2022_01/762083122</t>
  </si>
  <si>
    <t>762332531</t>
  </si>
  <si>
    <t>Montáž vázaných konstrukcí krovů střech pultových, sedlových, valbových, stanových čtvercového nebo obdélníkového půdorysu z řeziva hoblovaného průřezové plochy do 120 cm2</t>
  </si>
  <si>
    <t>763778843</t>
  </si>
  <si>
    <t>https://podminky.urs.cz/item/CS_URS_2022_01/762332531</t>
  </si>
  <si>
    <t>"konstrukce krovu - krokve průřezu 70/90mm dl.4155mm 10ks" 4,155*10</t>
  </si>
  <si>
    <t>"konstrukce krovu - vazný trám průřezu 100/100mm dl.5260mm 2ks" 5,26*2</t>
  </si>
  <si>
    <t>"konstrukce krovu - sloupky průřezu 100/100mm dl.3030mm 2ks" 3,03*2</t>
  </si>
  <si>
    <t>"konstrukce krovu - vzpěry (pásky) průřezu 100/100mm dl.750mm 2ks" 0,75*2</t>
  </si>
  <si>
    <t>60512125</t>
  </si>
  <si>
    <t>hranol stavební řezivo průřezu do 120cm2 do dl 6m</t>
  </si>
  <si>
    <t>1334092794</t>
  </si>
  <si>
    <t>"konstrukce krovu - krokve průřezu 70/90mm dl.4155mm 10ks" 4,155*10*0,07*0,09</t>
  </si>
  <si>
    <t>"konstrukce krovu - vazný trám průřezu 100/100mm dl.5260mm 2ks" 5,26*2*0,1*0,1</t>
  </si>
  <si>
    <t>"konstrukce krovu - sloupky průřezu 100/100mm dl.3030mm 2ks" 3,03*2*0,1*0,1</t>
  </si>
  <si>
    <t>"konstrukce krovu - vzpěry (pásky) průřezu 100/100mm dl.750mm 2ks" 0,75*2*0,1*0,1</t>
  </si>
  <si>
    <t>0,443*1,1 'Přepočtené koeficientem množství</t>
  </si>
  <si>
    <t>762332534</t>
  </si>
  <si>
    <t>Montáž vázaných konstrukcí krovů střech pultových, sedlových, valbových, stanových čtvercového nebo obdélníkového půdorysu z řeziva hoblovaného průřezové plochy přes 288 do 450 cm2</t>
  </si>
  <si>
    <t>32121890</t>
  </si>
  <si>
    <t>https://podminky.urs.cz/item/CS_URS_2022_01/762332534</t>
  </si>
  <si>
    <t>"konstrukce krovu - vazný trám průřezu 180/180mm dl.5260mm 1ks" 5,26</t>
  </si>
  <si>
    <t>60512140</t>
  </si>
  <si>
    <t>hranol stavební řezivo průřezu do 450cm2 do dl 6m</t>
  </si>
  <si>
    <t>-141239004</t>
  </si>
  <si>
    <t>"konstrukce krovu - vazný trám průřezu 180/180mm dl.5260mm 1ks" 5,26*0,18*0,18</t>
  </si>
  <si>
    <t>0,17*1,1 'Přepočtené koeficientem množství</t>
  </si>
  <si>
    <t>762341023</t>
  </si>
  <si>
    <t>Bednění střech střech rovných sklonu do 60° s vyřezáním otvorů z dřevoštěpkových desek OSB šroubovaných na krokve na pero a drážku, tloušťky desky 15 mm</t>
  </si>
  <si>
    <t>-40563588</t>
  </si>
  <si>
    <t>https://podminky.urs.cz/item/CS_URS_2022_01/762341023</t>
  </si>
  <si>
    <t>"konstrukce střechy dle skladby S4 - bednění" 5,26*4,15</t>
  </si>
  <si>
    <t>762395000</t>
  </si>
  <si>
    <t>Spojovací prostředky krovů, bednění a laťování, nadstřešních konstrukcí svory, prkna, hřebíky, pásová ocel, vruty</t>
  </si>
  <si>
    <t>781538571</t>
  </si>
  <si>
    <t>https://podminky.urs.cz/item/CS_URS_2022_01/762395000</t>
  </si>
  <si>
    <t>457706513</t>
  </si>
  <si>
    <t>764042419</t>
  </si>
  <si>
    <t>Strukturovaná odddělovací rohož s integrovanou pojistnou hydroizolací jakékoliv rš</t>
  </si>
  <si>
    <t>610640392</t>
  </si>
  <si>
    <t>https://podminky.urs.cz/item/CS_URS_2022_01/764042419</t>
  </si>
  <si>
    <t>"konstrukce střechy dle skladby S4 - oddělovací rohož" 5,26*4,15</t>
  </si>
  <si>
    <t>764141301</t>
  </si>
  <si>
    <t>Krytina ze svitků nebo tabulí z titanzinkového lesklého válcovaného plechu s úpravou u okapů, prostupů a výčnělků střechy rovné drážkováním ze svitků rš 500 mm, sklon střechy do 30°</t>
  </si>
  <si>
    <t>2012261502</t>
  </si>
  <si>
    <t>https://podminky.urs.cz/item/CS_URS_2022_01/764141301</t>
  </si>
  <si>
    <t>"konstrukce střechy dle skladby S4 - střešní krytina" 5,26*4,15</t>
  </si>
  <si>
    <t>764141391</t>
  </si>
  <si>
    <t>Krytina ze svitků nebo tabulí z titanzinkového lesklého válcovaného plechu s úpravou u okapů, prostupů a výčnělků Příplatek k cenám za těsnění drážek ve sklonu do 10°</t>
  </si>
  <si>
    <t>672244567</t>
  </si>
  <si>
    <t>https://podminky.urs.cz/item/CS_URS_2022_01/764141391</t>
  </si>
  <si>
    <t>1045015384</t>
  </si>
  <si>
    <t>"dle specifikace klempířských prvků - pol.08/K a 09/K" 5,26+2*4,155</t>
  </si>
  <si>
    <t>764242331</t>
  </si>
  <si>
    <t>Oplechování střešních prvků z titanzinkového lesklého válcovaného plechu okapu okapovým plechem střechy rovné rš 150 mm</t>
  </si>
  <si>
    <t>204843823</t>
  </si>
  <si>
    <t>https://podminky.urs.cz/item/CS_URS_2022_01/764242331</t>
  </si>
  <si>
    <t>"dle specifikace klempířských prvků - pol.07/K" 5,26</t>
  </si>
  <si>
    <t>764246302</t>
  </si>
  <si>
    <t>Oplechování parapetů z titanzinkového lesklého válcovaného plechu rovných mechanicky kotvené, bez rohů rš 200 mm</t>
  </si>
  <si>
    <t>-1073849337</t>
  </si>
  <si>
    <t>https://podminky.urs.cz/item/CS_URS_2022_01/764246302</t>
  </si>
  <si>
    <t>"dle specifikace klempířských prvků - pol.01/K" 1,2</t>
  </si>
  <si>
    <t>-575285606</t>
  </si>
  <si>
    <t>"dle specifikace klempířských prvků - pol.02/K vč. 03/K" 5,26</t>
  </si>
  <si>
    <t>993939182</t>
  </si>
  <si>
    <t>"dle specifikace klempířských prvků - pol.04/K" 1</t>
  </si>
  <si>
    <t>189294682</t>
  </si>
  <si>
    <t>"dle specifikace klempířských prvků - pol.06/K vč. 05/K" 2,5</t>
  </si>
  <si>
    <t>-503632549</t>
  </si>
  <si>
    <t>766412214</t>
  </si>
  <si>
    <t>Montáž obložení stěn plochy přes 1 m2 palubkami na pero a drážku z měkkého dřeva, šířky přes 100 mm</t>
  </si>
  <si>
    <t>1583884705</t>
  </si>
  <si>
    <t>https://podminky.urs.cz/item/CS_URS_2022_01/766412214</t>
  </si>
  <si>
    <t>"konstrukce provětrávané fasády dle skladby S2 - dřevěný obklad" 4,885*(3,0+2,85)+2,215*(3,0+2,85)/2*2-(1,0*2,125+1,2*1,2)</t>
  </si>
  <si>
    <t>3820150291</t>
  </si>
  <si>
    <t>dřevěný obklad z prken Thermowood borovice 140/16mm vč.kotevního a systémového příslušenství</t>
  </si>
  <si>
    <t>-215194174</t>
  </si>
  <si>
    <t>766421214</t>
  </si>
  <si>
    <t>Montáž obložení podhledů jednoduchých palubkami na pero a drážku z měkkého dřeva, šířky přes 100 mm</t>
  </si>
  <si>
    <t>552184769</t>
  </si>
  <si>
    <t>https://podminky.urs.cz/item/CS_URS_2022_01/766421214</t>
  </si>
  <si>
    <t>"obklad konstrukce podhledu dle skladby S4" 5,26*4,15-5,035*2,585</t>
  </si>
  <si>
    <t>823899134</t>
  </si>
  <si>
    <t>8,814*1,05 'Přepočtené koeficientem množství</t>
  </si>
  <si>
    <t>-677685228</t>
  </si>
  <si>
    <t>767492012</t>
  </si>
  <si>
    <t>Montáž nosného roštu fasád a stěn profilu kovového, připevněného na vodorovný profil svisle</t>
  </si>
  <si>
    <t>1547051544</t>
  </si>
  <si>
    <t>https://podminky.urs.cz/item/CS_URS_2022_01/767492012</t>
  </si>
  <si>
    <t>"konstrukce provětrávané fasády dle skladby S2 - nosný rošt" 3,0*10+2,85*10+(3,0+2,85)/2*10</t>
  </si>
  <si>
    <t>14550256</t>
  </si>
  <si>
    <t>profil ocelový svařovaný jakost S235 průřez čtvercový 60x60x4mm</t>
  </si>
  <si>
    <t>1860866292</t>
  </si>
  <si>
    <t>"konstrukce provětrávané fasády dle skladby S2 - nosný rošt" 87,75*6,908/1000</t>
  </si>
  <si>
    <t>0,606*1,02 'Přepočtené koeficientem množství</t>
  </si>
  <si>
    <t>-1137777657</t>
  </si>
  <si>
    <t>1970452020</t>
  </si>
  <si>
    <t>"odpojení a znovu napojení - odbavovací systém, kamerový systém, elektroinstalace" 20,0</t>
  </si>
  <si>
    <t>SO 102 12 - Úprava svahu a travnatých ploch</t>
  </si>
  <si>
    <t>111211201</t>
  </si>
  <si>
    <t>Odstranění křovin a stromů s odstraněním kořenů ručně průměru kmene do 100 mm jakékoliv plochy v rovině nebo ve svahu o sklonu přes 1:5</t>
  </si>
  <si>
    <t>47723693</t>
  </si>
  <si>
    <t>https://podminky.urs.cz/item/CS_URS_2022_01/111211201</t>
  </si>
  <si>
    <t>"prořezávka stávajících porostů - předpoklad" 200,0</t>
  </si>
  <si>
    <t>122211101</t>
  </si>
  <si>
    <t>Odkopávky a prokopávky ručně zapažené i nezapažené v hornině třídy těžitelnosti I skupiny 3</t>
  </si>
  <si>
    <t>264636918</t>
  </si>
  <si>
    <t>https://podminky.urs.cz/item/CS_URS_2022_01/122211101</t>
  </si>
  <si>
    <t>"odkopávka pro plochy dlažby" 3,5*3,5*0,30*10</t>
  </si>
  <si>
    <t>131111333</t>
  </si>
  <si>
    <t>Vrtání jamek ručním motorovým vrtákem průměru přes 200 do 300 mm</t>
  </si>
  <si>
    <t>1642929853</t>
  </si>
  <si>
    <t>https://podminky.urs.cz/item/CS_URS_2022_01/131111333</t>
  </si>
  <si>
    <t>"celková délka" 0,8*52</t>
  </si>
  <si>
    <t>131212532</t>
  </si>
  <si>
    <t>Hloubení jamek ručně objemu do 0,5 m3 s odhozením výkopku do 3 m nebo naložením na dopravní prostředek v hornině třídy těžitelnosti I skupiny 3 nesoudržných</t>
  </si>
  <si>
    <t>-2089973</t>
  </si>
  <si>
    <t>https://podminky.urs.cz/item/CS_URS_2022_01/131212532</t>
  </si>
  <si>
    <t>"výkop jamek pro sloupky branky a bran" ((0,65*0,65+0,45*0,45)/2*0,9)*7</t>
  </si>
  <si>
    <t>1691004597</t>
  </si>
  <si>
    <t>"odvoz přebytečného výkopku - z odkopávek" 36,75</t>
  </si>
  <si>
    <t>"odvoz přebytečného výkopku - z jamek pro sloupky oplocení" 3,14*0,15^2*41,6+1,969</t>
  </si>
  <si>
    <t>1665460993</t>
  </si>
  <si>
    <t>41,658*1,75 'Přepočtené koeficientem množství</t>
  </si>
  <si>
    <t>181311103</t>
  </si>
  <si>
    <t>Rozprostření a urovnání ornice v rovině nebo ve svahu sklonu do 1:5 ručně při souvislé ploše, tl. vrstvy do 200 mm</t>
  </si>
  <si>
    <t>-103226043</t>
  </si>
  <si>
    <t>https://podminky.urs.cz/item/CS_URS_2022_01/181311103</t>
  </si>
  <si>
    <t>"předúprava plochy pro travní koberec" 75,0</t>
  </si>
  <si>
    <t>10371500</t>
  </si>
  <si>
    <t>substrát pro trávníky VL</t>
  </si>
  <si>
    <t>-108194141</t>
  </si>
  <si>
    <t>75*0,2 'Přepočtené koeficientem množství</t>
  </si>
  <si>
    <t>181411151</t>
  </si>
  <si>
    <t>Založení trávníku na půdě předem připravené plochy do 1000 m2 předpěstovaným travním kobercem parkového v rovině nebo na svahu do 1:5</t>
  </si>
  <si>
    <t>-1837767364</t>
  </si>
  <si>
    <t>https://podminky.urs.cz/item/CS_URS_2022_01/181411151</t>
  </si>
  <si>
    <t>"celková plocha" 75,0</t>
  </si>
  <si>
    <t>Mat/1-001</t>
  </si>
  <si>
    <t>předpěstovaný travní koberec zahradní</t>
  </si>
  <si>
    <t>-1620685204</t>
  </si>
  <si>
    <t>75*1,15 'Přepočtené koeficientem množství</t>
  </si>
  <si>
    <t>181911101</t>
  </si>
  <si>
    <t>Úprava pláně vyrovnáním výškových rozdílů ručně v hornině třídy těžitelnosti I skupiny 1 a 2 bez zhutnění</t>
  </si>
  <si>
    <t>-1466316919</t>
  </si>
  <si>
    <t>https://podminky.urs.cz/item/CS_URS_2022_01/181911101</t>
  </si>
  <si>
    <t>183451432</t>
  </si>
  <si>
    <t>Prořezání trávníku hloubky do 5 mm, s přísevem travního osiva, při souvislé ploše do 1000 m2 na svahu přes 1:5 do 1:2</t>
  </si>
  <si>
    <t>-345663451</t>
  </si>
  <si>
    <t>https://podminky.urs.cz/item/CS_URS_2022_01/183451432</t>
  </si>
  <si>
    <t>"revitalizace svahových ploch" 690,0</t>
  </si>
  <si>
    <t>00572420</t>
  </si>
  <si>
    <t>osivo směs travní parková okrasná</t>
  </si>
  <si>
    <t>74066185</t>
  </si>
  <si>
    <t>690*0,0055 'Přepočtené koeficientem množství</t>
  </si>
  <si>
    <t>183451441</t>
  </si>
  <si>
    <t>Prořezání trávníku hloubky do 5 mm, s přísevem travního osiva, při souvislé ploše přes 1000 m2 v rovině nebo na svahu do 1:5</t>
  </si>
  <si>
    <t>1776972414</t>
  </si>
  <si>
    <t>https://podminky.urs.cz/item/CS_URS_2022_01/183451441</t>
  </si>
  <si>
    <t>"revitalizace travnaté plochy slunění" 2600,0</t>
  </si>
  <si>
    <t>-1935533048</t>
  </si>
  <si>
    <t>2600*0,0055 'Přepočtené koeficientem množství</t>
  </si>
  <si>
    <t>184803113</t>
  </si>
  <si>
    <t>Řez a tvarování živých plotů a stěn přímých, výšky přes 1,5 do 3,0 m, pro jakoukoliv šířku</t>
  </si>
  <si>
    <t>635803696</t>
  </si>
  <si>
    <t>https://podminky.urs.cz/item/CS_URS_2022_01/184803113</t>
  </si>
  <si>
    <t>"celková plocha" 21,285*(2,2*2+1,2)</t>
  </si>
  <si>
    <t>185811212</t>
  </si>
  <si>
    <t>Vyhrabání trávníku souvislé plochy do 1000 m2 na svahu přes 1:5 do 1:2</t>
  </si>
  <si>
    <t>-1296817676</t>
  </si>
  <si>
    <t>https://podminky.urs.cz/item/CS_URS_2022_01/185811212</t>
  </si>
  <si>
    <t>185811221</t>
  </si>
  <si>
    <t>Vyhrabání trávníku souvislé plochy přes 1000 do 10000 m2 v rovině nebo na svahu do 1:5</t>
  </si>
  <si>
    <t>1748568073</t>
  </si>
  <si>
    <t>https://podminky.urs.cz/item/CS_URS_2022_01/185811221</t>
  </si>
  <si>
    <t>338171113</t>
  </si>
  <si>
    <t>Montáž sloupků a vzpěr plotových ocelových trubkových nebo profilovaných výšky do 2,00 m se zabetonováním do 0,08 m3 do připravených jamek</t>
  </si>
  <si>
    <t>90524461</t>
  </si>
  <si>
    <t>https://podminky.urs.cz/item/CS_URS_2022_01/338171113</t>
  </si>
  <si>
    <t>"montáž sloupků branky a bran (materiál ve specifikaci součástí příslušného výrobku)" 7</t>
  </si>
  <si>
    <t>338171123</t>
  </si>
  <si>
    <t>Montáž sloupků a vzpěr plotových ocelových trubkových nebo profilovaných výšky do 2,60 m se zabetonováním do 0,08 m3 do připravených jamek</t>
  </si>
  <si>
    <t>1284228166</t>
  </si>
  <si>
    <t>https://podminky.urs.cz/item/CS_URS_2022_01/338171123</t>
  </si>
  <si>
    <t>55342264</t>
  </si>
  <si>
    <t>sloupek plotový koncový Pz a komaxitový 2750/48x1,5mm</t>
  </si>
  <si>
    <t>2000377979</t>
  </si>
  <si>
    <t>"dle specifikace prvků oplocení" 53</t>
  </si>
  <si>
    <t>348101210</t>
  </si>
  <si>
    <t>Osazení vrat nebo vrátek k oplocení na sloupky ocelové, plochy jednotlivě do 2 m2</t>
  </si>
  <si>
    <t>-2060571476</t>
  </si>
  <si>
    <t>https://podminky.urs.cz/item/CS_URS_2022_01/348101210</t>
  </si>
  <si>
    <t>55342332</t>
  </si>
  <si>
    <t>branka plotová jednokřídlá Zn+PVC rozměr 1000/2220mm s výplní strojovým pletivem</t>
  </si>
  <si>
    <t>906789832</t>
  </si>
  <si>
    <t>Poznámka k položce:_x000D_
Technické parametry a specifikaci materiálů výrobku poskytuje výkres č.D1: SO 102.15.04</t>
  </si>
  <si>
    <t>348101240</t>
  </si>
  <si>
    <t>Osazení vrat nebo vrátek k oplocení na sloupky ocelové, plochy jednotlivě přes 6 do 8 m2</t>
  </si>
  <si>
    <t>504465937</t>
  </si>
  <si>
    <t>https://podminky.urs.cz/item/CS_URS_2022_01/348101240</t>
  </si>
  <si>
    <t>55342361</t>
  </si>
  <si>
    <t>brána plotová dvoukřídlá Zn+PVC rozměr 3620/2220mm s výplní strojovým pletivem</t>
  </si>
  <si>
    <t>-2055892727</t>
  </si>
  <si>
    <t>348101250</t>
  </si>
  <si>
    <t>Osazení vrat nebo vrátek k oplocení na sloupky ocelové, plochy jednotlivě přes 8 do 10 m2</t>
  </si>
  <si>
    <t>1811018660</t>
  </si>
  <si>
    <t>https://podminky.urs.cz/item/CS_URS_2022_01/348101250</t>
  </si>
  <si>
    <t>sestava plotové brány a branky celkového rozměru 3280+700/2220mm s výplní z dřevěných profilů s povrchovou úpravou</t>
  </si>
  <si>
    <t>-487134127</t>
  </si>
  <si>
    <t>Poznámka k položce:_x000D_
Technické parametry a specifikaci materiálů výrobku poskytuje výkres č.D1: SO 102.15.03</t>
  </si>
  <si>
    <t>348121221</t>
  </si>
  <si>
    <t>Osazení podhrabových desek na ocelové sloupky, délky desek přes 2 do 3 m</t>
  </si>
  <si>
    <t>-272354449</t>
  </si>
  <si>
    <t>https://podminky.urs.cz/item/CS_URS_2022_01/348121221</t>
  </si>
  <si>
    <t>PSB.56230200</t>
  </si>
  <si>
    <t>podhrabová deska PD 1-300 B, 2950x50x300mm</t>
  </si>
  <si>
    <t>-249382419</t>
  </si>
  <si>
    <t>"dle specifikace prvků oplocení" 52</t>
  </si>
  <si>
    <t>59232551</t>
  </si>
  <si>
    <t>držák podhrabové desky typ U výšky 200mm koncový povrchová úprava žárový zinek</t>
  </si>
  <si>
    <t>1677429609</t>
  </si>
  <si>
    <t>"celkový počet" 52*2</t>
  </si>
  <si>
    <t>348401130</t>
  </si>
  <si>
    <t>Montáž oplocení z pletiva strojového s napínacími dráty přes 1,6 do 2,0 m</t>
  </si>
  <si>
    <t>967579322</t>
  </si>
  <si>
    <t>https://podminky.urs.cz/item/CS_URS_2022_01/348401130</t>
  </si>
  <si>
    <t>"celková délka dle specifikace prvků oplocení" 146,0</t>
  </si>
  <si>
    <t>31327504</t>
  </si>
  <si>
    <t>pletivo drátěné plastifikované se čtvercovými oky 50/2,2mm v 2000mm</t>
  </si>
  <si>
    <t>593382989</t>
  </si>
  <si>
    <t>146*1,05 'Přepočtené koeficientem množství</t>
  </si>
  <si>
    <t>Podklad ze štěrkodrti ŠD s rozprostřením a zhutněním, po zhutnění tl. 150 mm</t>
  </si>
  <si>
    <t>CS ÚRS 2021 02</t>
  </si>
  <si>
    <t>2006336068</t>
  </si>
  <si>
    <t>https://podminky.urs.cz/item/CS_URS_2021_02/564851111</t>
  </si>
  <si>
    <t>"konstrukce zpevněných ploch" 3,5*3,5*10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</si>
  <si>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</si>
  <si>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-1548603081</t>
  </si>
  <si>
    <t>https://podminky.urs.cz/item/CS_URS_2021_02/596211113</t>
  </si>
  <si>
    <t>901520342</t>
  </si>
  <si>
    <t>122,5*1,02 'Přepočtené koeficientem množství</t>
  </si>
  <si>
    <t>141285447</t>
  </si>
  <si>
    <t>SO 102 13 - Zábavní zóna</t>
  </si>
  <si>
    <t xml:space="preserve">    HP - Herní prvky</t>
  </si>
  <si>
    <t>111251101</t>
  </si>
  <si>
    <t>Odstranění křovin a stromů s odstraněním kořenů strojně průměru kmene do 100 mm v rovině nebo ve svahu sklonu terénu do 1:5, při celkové ploše do 100 m2</t>
  </si>
  <si>
    <t>-1863785783</t>
  </si>
  <si>
    <t>https://podminky.urs.cz/item/CS_URS_2021_02/111251101</t>
  </si>
  <si>
    <t>"odstranění části živého plotu" (20,0+6,87)*1,5</t>
  </si>
  <si>
    <t>122251104</t>
  </si>
  <si>
    <t>Odkopávky a prokopávky nezapažené strojně v hornině třídy těžitelnosti I skupiny 3 přes 100 do 500 m3</t>
  </si>
  <si>
    <t>625695877</t>
  </si>
  <si>
    <t>https://podminky.urs.cz/item/CS_URS_2021_02/122251104</t>
  </si>
  <si>
    <t>"odkopávka pro dopadovou plochu" 556,0*0,235</t>
  </si>
  <si>
    <t>1208408099</t>
  </si>
  <si>
    <t>"odvoz výkopku na trvalou skládku" 130,66</t>
  </si>
  <si>
    <t>-207774522</t>
  </si>
  <si>
    <t>130,66*1,75 'Přepočtené koeficientem množství</t>
  </si>
  <si>
    <t>1216395065</t>
  </si>
  <si>
    <t>"celková plocha" 556,0</t>
  </si>
  <si>
    <t>-577367928</t>
  </si>
  <si>
    <t>https://podminky.urs.cz/item/CS_URS_2021_02/271572211</t>
  </si>
  <si>
    <t>"základ herního prvku ŠNEK" (1,6*1,75-(0,6*0,6/2)*2+(0,425*0,425/2)*2)*0,10</t>
  </si>
  <si>
    <t>"základ herního prvku KOLOTOČ" 3,14*1,0^2*0,10</t>
  </si>
  <si>
    <t>"základ herního prvku MAJÁK" 1,2*1,2*0,10</t>
  </si>
  <si>
    <t>"základ herního prvku KRAB" (3,5*2,65+3,5*0,95-(1,345*1,345/2)*2)*0,10</t>
  </si>
  <si>
    <t>"základ herního prvku JEŠTĚR" 1,75*1,75*0,10+0,6*0,3*0,10</t>
  </si>
  <si>
    <t>"základ herního prvku VČELA" 1,75*1,75*0,10</t>
  </si>
  <si>
    <t>"základ herního prvku LIŠČÍ NORA" 2,2*2,2*0,10</t>
  </si>
  <si>
    <t>273313611</t>
  </si>
  <si>
    <t>Základy z betonu prostého desky z betonu kamenem neprokládaného tř. C 16/20</t>
  </si>
  <si>
    <t>-1432282335</t>
  </si>
  <si>
    <t>https://podminky.urs.cz/item/CS_URS_2021_02/273313611</t>
  </si>
  <si>
    <t>"základ herního prvku KOLOTOČ" 3,14*1,0^2*0,8</t>
  </si>
  <si>
    <t>"základ herního prvku MAJÁK" 1,2*1,2*0,15</t>
  </si>
  <si>
    <t>"základ herního prvku KRAB" (3,5*2,65+3,5*0,95-(1,345*1,345/2)*2)*0,30</t>
  </si>
  <si>
    <t>"základ herního prvku JEŠTĚR" 1,75*1,75*0,10+0,6*0,3*0,3</t>
  </si>
  <si>
    <t>645452746</t>
  </si>
  <si>
    <t>https://podminky.urs.cz/item/CS_URS_2021_02/273351121</t>
  </si>
  <si>
    <t>"základ herního prvku ŠNEK" (0,75*2+0,9*2+0,6*4)*0,10</t>
  </si>
  <si>
    <t>"základ herního prvku KOLOTOČ" 3,14*2,0*0,8</t>
  </si>
  <si>
    <t>"základ herního prvku MAJÁK" 1,2*4*0,15</t>
  </si>
  <si>
    <t>"základ herního prvku KRAB" (3,5+2,65*2+1,345*2+1,6)*0,30</t>
  </si>
  <si>
    <t>"základ herního prvku JEŠTĚR" 1,75*1,75*4*0,10+(0,6*20,3*2)*0,3</t>
  </si>
  <si>
    <t>"základ herního prvku VČELA" 1,75*4*0,10</t>
  </si>
  <si>
    <t>"základ herního prvku LIŠČÍ NORA" 2,2*4*0,10</t>
  </si>
  <si>
    <t>-219029497</t>
  </si>
  <si>
    <t>https://podminky.urs.cz/item/CS_URS_2021_02/273351122</t>
  </si>
  <si>
    <t>275313611</t>
  </si>
  <si>
    <t>Základy z betonu prostého patky a bloky z betonu kamenem neprokládaného tř. C 16/20</t>
  </si>
  <si>
    <t>725582376</t>
  </si>
  <si>
    <t>https://podminky.urs.cz/item/CS_URS_2021_02/275313611</t>
  </si>
  <si>
    <t>"základ herního prvku PALISÁDA" (0,3*0,3*0,3)*8</t>
  </si>
  <si>
    <t>275351121</t>
  </si>
  <si>
    <t>Bednění základů patek zřízení</t>
  </si>
  <si>
    <t>-1752075693</t>
  </si>
  <si>
    <t>https://podminky.urs.cz/item/CS_URS_2021_02/275351121</t>
  </si>
  <si>
    <t>"základ herního prvku PALISÁDA" (0,3*4*0,3)*8</t>
  </si>
  <si>
    <t>275351122</t>
  </si>
  <si>
    <t>Bednění základů patek odstranění</t>
  </si>
  <si>
    <t>894311202</t>
  </si>
  <si>
    <t>https://podminky.urs.cz/item/CS_URS_2021_02/275351122</t>
  </si>
  <si>
    <t>148722233</t>
  </si>
  <si>
    <t>1741540224</t>
  </si>
  <si>
    <t>-1355440713</t>
  </si>
  <si>
    <t>761940160</t>
  </si>
  <si>
    <t>"lemování plochy" 41,295+11,415+39,99+15,95</t>
  </si>
  <si>
    <t>-33598618</t>
  </si>
  <si>
    <t>108,65*1,05 'Přepočtené koeficientem množství</t>
  </si>
  <si>
    <t>-290554401</t>
  </si>
  <si>
    <t>"celková plocha" 400,0</t>
  </si>
  <si>
    <t>762510845.R</t>
  </si>
  <si>
    <t>Demontáž podlahové konstrukce podkladové z AZC desek jednovrstvých šroubovaných na sraz, tloušťka desky do 20 mm</t>
  </si>
  <si>
    <t>-1082059601</t>
  </si>
  <si>
    <t>"demontáž podlahových konstrukcí minigolfu" 158,0</t>
  </si>
  <si>
    <t>762512811</t>
  </si>
  <si>
    <t>Demontáž podlahové konstrukce podkladové roštu podkladového</t>
  </si>
  <si>
    <t>1994092787</t>
  </si>
  <si>
    <t>https://podminky.urs.cz/item/CS_URS_2022_01/762512811</t>
  </si>
  <si>
    <t>"demontáž ocelového podkladového roštu prvků minigolfu - odhad 15kg/m2 plochy" 158,0</t>
  </si>
  <si>
    <t>997006003</t>
  </si>
  <si>
    <t>Úprava stavebního odpadu pytlování závadného odpadu</t>
  </si>
  <si>
    <t>-951577344</t>
  </si>
  <si>
    <t>https://podminky.urs.cz/item/CS_URS_2022_01/997006003</t>
  </si>
  <si>
    <t>656593902</t>
  </si>
  <si>
    <t>179640969</t>
  </si>
  <si>
    <t>108,478*5 'Přepočtené koeficientem množství</t>
  </si>
  <si>
    <t>997013821</t>
  </si>
  <si>
    <t>Poplatek za uložení stavebního odpadu na skládce (skládkovné) ze stavebních materiálů obsahujících azbest zatříděných do Katalogu odpadů pod kódem 17 06 05</t>
  </si>
  <si>
    <t>1962054673</t>
  </si>
  <si>
    <t>https://podminky.urs.cz/item/CS_URS_2022_01/997013821</t>
  </si>
  <si>
    <t>217470513</t>
  </si>
  <si>
    <t>Indiv.kalk.997</t>
  </si>
  <si>
    <t>odpočet výtěžnosti ocelových konstrukcí</t>
  </si>
  <si>
    <t>-527658269</t>
  </si>
  <si>
    <t>1397785295</t>
  </si>
  <si>
    <t>HZS1292</t>
  </si>
  <si>
    <t>Hodinové zúčtovací sazby profesí HSV zemní a pomocné práce stavební dělník</t>
  </si>
  <si>
    <t>-1365630617</t>
  </si>
  <si>
    <t>https://podminky.urs.cz/item/CS_URS_2021_02/HZS1292</t>
  </si>
  <si>
    <t>"demontáž stávajících prvků minigolfu" 100,0</t>
  </si>
  <si>
    <t>HZS2231</t>
  </si>
  <si>
    <t>Hodinové zúčtovací sazby profesí PSV provádění stavebních instalací elektrikář</t>
  </si>
  <si>
    <t>-1546430490</t>
  </si>
  <si>
    <t>https://podminky.urs.cz/item/CS_URS_2022_01/HZS2231</t>
  </si>
  <si>
    <t>"likvidace osvětlení minigolfu" 50,0</t>
  </si>
  <si>
    <t>HP</t>
  </si>
  <si>
    <t>Herní prvky</t>
  </si>
  <si>
    <t>Kalkulace HP-001</t>
  </si>
  <si>
    <t xml:space="preserve">Dodávka a montáž herního prvku č.1- LOĎ vč.systémového a kotevního příslušenství </t>
  </si>
  <si>
    <t>-556593777</t>
  </si>
  <si>
    <t>Kalkulace HP-002</t>
  </si>
  <si>
    <t>Dodávka herního prvku č.2 - LAVIČKA</t>
  </si>
  <si>
    <t>1164699260</t>
  </si>
  <si>
    <t>"celkový počet" 5</t>
  </si>
  <si>
    <t>Kalkulace HP-003</t>
  </si>
  <si>
    <t xml:space="preserve">Dodávka a montáž herního prvku č.3 - ŠNEK vč.systémového a kotevního příslušenství </t>
  </si>
  <si>
    <t>654277561</t>
  </si>
  <si>
    <t>Kalkulace HP-004a</t>
  </si>
  <si>
    <t xml:space="preserve">Dodávka a montáž herního prvku č.4 - PALISÁDA 200 vč.systémového a kotevního příslušenství </t>
  </si>
  <si>
    <t>-197643456</t>
  </si>
  <si>
    <t>Kalkulace HP-004b</t>
  </si>
  <si>
    <t xml:space="preserve">Dodávka a montáž herního prvku č.4 - PALISÁDA 300 vč.systémového a kotevního příslušenství </t>
  </si>
  <si>
    <t>-2118235235</t>
  </si>
  <si>
    <t>Kalkulace HP-004c</t>
  </si>
  <si>
    <t xml:space="preserve">Dodávka a montáž herního prvku č.4 - PALISÁDA 400 vč.systémového a kotevního příslušenství </t>
  </si>
  <si>
    <t>404449274</t>
  </si>
  <si>
    <t>Kalkulace HP-004d</t>
  </si>
  <si>
    <t xml:space="preserve">Dodávka a montáž herního prvku č.4 - PALISÁDA 500 vč.systémového a kotevního příslušenství </t>
  </si>
  <si>
    <t>164655540</t>
  </si>
  <si>
    <t>Kalkulace HP-004e</t>
  </si>
  <si>
    <t xml:space="preserve">Dodávka a montáž herního prvku č.4 - PALISÁDA 600 vč.systémového a kotevního příslušenství </t>
  </si>
  <si>
    <t>1606378854</t>
  </si>
  <si>
    <t>Kalkulace HP-005</t>
  </si>
  <si>
    <t xml:space="preserve">Dodávka a montáž herního prvku č.5 - KOLOTOČ vč.systémového a kotevního příslušenství </t>
  </si>
  <si>
    <t>1541271988</t>
  </si>
  <si>
    <t>Kalkulace HP-006</t>
  </si>
  <si>
    <t xml:space="preserve">Dodávka a montáž herního prvku č.6 - MAJÁK vč.systémového a kotevního příslušenství </t>
  </si>
  <si>
    <t>-1286108520</t>
  </si>
  <si>
    <t>Kalkulace HP-007</t>
  </si>
  <si>
    <t xml:space="preserve">Dodávka a montáž herního prvku č.7 - KRAB vč.systémového a kotevního příslušenství </t>
  </si>
  <si>
    <t>2137898584</t>
  </si>
  <si>
    <t>Kalkulace HP-008</t>
  </si>
  <si>
    <t xml:space="preserve">Dodávka a montáž konstrukce pódia pro slunění rozměru 2000/2200mm vč.systémového a kotevního příslušenství </t>
  </si>
  <si>
    <t>-535072494</t>
  </si>
  <si>
    <t>Poznámka k položce:_x000D_
Konkrétní technické paramatry výrobku poskytuje "Specifikace herních prvků".</t>
  </si>
  <si>
    <t>"celkový počet" 10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</si>
  <si>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</si>
  <si>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</si>
  <si>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</si>
  <si>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</si>
  <si>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</si>
  <si>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</si>
  <si>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</si>
  <si>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</si>
  <si>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</si>
  <si>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</si>
  <si>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</si>
  <si>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</si>
  <si>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</si>
  <si>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-464138394</t>
  </si>
  <si>
    <t>https://podminky.urs.cz/item/CS_URS_2022_01/012002000</t>
  </si>
  <si>
    <t>Poznámka k položce:_x000D_
Položka obsahuje náklady na drobné/dílčí geodetické práce prováděné v průběhu realizace stavby.</t>
  </si>
  <si>
    <t>012403000</t>
  </si>
  <si>
    <t>Kartografické práce</t>
  </si>
  <si>
    <t>-214109361</t>
  </si>
  <si>
    <t>https://podminky.urs.cz/item/CS_URS_2022_01/012403000</t>
  </si>
  <si>
    <t>Poznámka k položce:_x000D_
Položka obsahuje náklady na vypracování podkladů pro zápis nových staveb do katastru nemovitostí.</t>
  </si>
  <si>
    <t>013254000</t>
  </si>
  <si>
    <t>Dokumentace skutečného provedení stavby</t>
  </si>
  <si>
    <t>-597479319</t>
  </si>
  <si>
    <t>https://podminky.urs.cz/item/CS_URS_2022_01/013254000</t>
  </si>
  <si>
    <t>Poznámka k položce:_x000D_
Položka obsahuje náklady na vypracování projektové dokumentace skutečného provedení stavby v rozsahu přílohy č.14 vyhlášky č.499/2006 Sb., o dokumentaci staveb, v platném znění.</t>
  </si>
  <si>
    <t>013294000</t>
  </si>
  <si>
    <t>Ostatní dokumentace</t>
  </si>
  <si>
    <t>-863697360</t>
  </si>
  <si>
    <t>https://podminky.urs.cz/item/CS_URS_2022_01/013294000</t>
  </si>
  <si>
    <t>Poznámka k položce:_x000D_
Položka obsahuje náklady na vypracování výrobní/dílenské dokumentace ocelových konstrukcí a prvků v rozsahu nezbytném pro jejich výrobu.</t>
  </si>
  <si>
    <t>VRN3</t>
  </si>
  <si>
    <t>Zařízení staveniště</t>
  </si>
  <si>
    <t>030001000</t>
  </si>
  <si>
    <t>-1358581981</t>
  </si>
  <si>
    <t>https://podminky.urs.cz/item/CS_URS_2022_01/030001000</t>
  </si>
  <si>
    <t>Poznámka k položce:_x000D_
Položka obsahuje zejména náklady na :_x000D_
- administrativní,  sociální a skladovací zařízení (kanceláře, šatny, umývárny, jídelny, mobilní WC s příp. čištěním odpadních vod,   mobilní sklady a přístřešky pro skladování materiálu)_x000D_
- provizorní komunikace (silnice, chodníky, lávky, můstky, rampy v jakémkoli materiálovém provedení)_x000D_
- připojení zařízení staveniště na inženýrské sítě vč.nákladů na energie_x000D_
- oplocení, osvětlení, ostraha zařízení staveniště v nezbytném rozsahu_x000D_
- opatření na nezbytnou ochranu sousedních pozemků a staveb_x000D_
- bezpečnostní prvky zařízení staveniště</t>
  </si>
  <si>
    <t>VRN4</t>
  </si>
  <si>
    <t>Inženýrská činnost</t>
  </si>
  <si>
    <t>041403000</t>
  </si>
  <si>
    <t>Koordinátor BOZP na staveništi</t>
  </si>
  <si>
    <t>1625774620</t>
  </si>
  <si>
    <t>https://podminky.urs.cz/item/CS_URS_2022_01/041403000</t>
  </si>
  <si>
    <t>042503000</t>
  </si>
  <si>
    <t>Plán BOZP na staveništi</t>
  </si>
  <si>
    <t>-1334597657</t>
  </si>
  <si>
    <t>https://podminky.urs.cz/item/CS_URS_2022_01/042503000</t>
  </si>
  <si>
    <t>045303000</t>
  </si>
  <si>
    <t>Koordinační činnost</t>
  </si>
  <si>
    <t>-1283893727</t>
  </si>
  <si>
    <t>https://podminky.urs.cz/item/CS_URS_2022_01/045303000</t>
  </si>
  <si>
    <t>Poznámka k položce:_x000D_
Položka obsahuje náklady související s činností hlavního (generálního) dodavatele stavby, t.j.zejména koordinací činností jednotlivých subdodavatelů, kompletace jednotlivých částí stavby apod.</t>
  </si>
  <si>
    <t>VRN6</t>
  </si>
  <si>
    <t>Územní vlivy</t>
  </si>
  <si>
    <t>062002000</t>
  </si>
  <si>
    <t>Ztížené dopravní podmínky</t>
  </si>
  <si>
    <t>1143180217</t>
  </si>
  <si>
    <t>https://podminky.urs.cz/item/CS_URS_2022_01/062002000</t>
  </si>
  <si>
    <t>Poznámka k položce:_x000D_
Položka obsahuje náklady související s nezbytností použití mechanizace malého rozsahu a odlehčování dopravních prostředků z důvodu provádění prací ve specifických podmínkách ploch AQCT.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</si>
  <si>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</si>
  <si>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</si>
  <si>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</si>
  <si>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</si>
  <si>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</si>
  <si>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</si>
  <si>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</si>
  <si>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</si>
  <si>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</si>
  <si>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</si>
  <si>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</si>
  <si>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</si>
  <si>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</si>
  <si>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</si>
  <si>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</si>
  <si>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</si>
  <si>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</si>
  <si>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</si>
  <si>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</si>
  <si>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</si>
  <si>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</si>
  <si>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</si>
  <si>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</si>
  <si>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</si>
  <si>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</si>
  <si>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</si>
  <si>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</si>
  <si>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</si>
  <si>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</si>
  <si>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</si>
  <si>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</si>
  <si>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</si>
  <si>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</si>
  <si>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</si>
  <si>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</si>
  <si>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</si>
  <si>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</si>
  <si>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</si>
  <si>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</si>
  <si>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</si>
  <si>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</si>
  <si>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</si>
  <si>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</si>
  <si>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</si>
  <si>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</si>
  <si>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</si>
  <si>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</si>
  <si>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</si>
  <si>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</si>
  <si>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</si>
  <si>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</si>
  <si>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</si>
  <si>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</si>
  <si>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</si>
  <si>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</si>
  <si>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</si>
  <si>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</si>
  <si>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</si>
  <si>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</si>
  <si>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</si>
  <si>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</si>
  <si>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</si>
  <si>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</si>
  <si>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</si>
  <si>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</si>
  <si>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</si>
  <si>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</si>
  <si>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</si>
  <si>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</si>
  <si>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</si>
  <si>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</si>
  <si>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</si>
  <si>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</si>
  <si>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</si>
  <si>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</si>
  <si>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</si>
  <si>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</si>
  <si>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</si>
  <si>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</si>
  <si>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</si>
  <si>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</si>
  <si>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</si>
  <si>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</si>
  <si>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</si>
  <si>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</si>
  <si>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</si>
  <si>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</si>
  <si>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</si>
  <si>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</si>
  <si>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</si>
  <si>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</si>
  <si>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</si>
  <si>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</si>
  <si>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</si>
  <si>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</si>
  <si>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</si>
  <si>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</si>
  <si>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</si>
  <si>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</si>
  <si>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</si>
  <si>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</si>
  <si>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</si>
  <si>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</si>
  <si>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</si>
  <si>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</si>
  <si>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</si>
  <si>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</si>
  <si>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</si>
  <si>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</si>
  <si>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</si>
  <si>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</si>
  <si>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</si>
  <si>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</si>
  <si>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</si>
  <si>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</si>
  <si>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</si>
  <si>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</si>
  <si>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</si>
  <si>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</si>
  <si>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</si>
  <si>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</si>
  <si>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</si>
  <si>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</si>
  <si>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</si>
  <si>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</si>
  <si>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</si>
  <si>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</si>
  <si>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</si>
  <si>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</si>
  <si>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</si>
  <si>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</si>
  <si>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</si>
  <si>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</si>
  <si>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</si>
  <si>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</si>
  <si>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</si>
  <si>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</si>
  <si>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</si>
  <si>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</si>
  <si>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</si>
  <si>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</si>
  <si>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</si>
  <si>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</si>
  <si>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</si>
  <si>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</si>
  <si>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</si>
  <si>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</si>
  <si>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</si>
  <si>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</si>
  <si>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</si>
  <si>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</si>
  <si>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</si>
  <si>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</si>
  <si>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</si>
  <si>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</si>
  <si>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</si>
  <si>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</si>
  <si>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</si>
  <si>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</si>
  <si>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</si>
  <si>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</si>
  <si>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</si>
  <si>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</si>
  <si>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</si>
  <si>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</si>
  <si>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</si>
  <si>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</si>
  <si>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</si>
  <si>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</si>
  <si>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</si>
  <si>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</si>
  <si>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</si>
  <si>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</si>
  <si>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</si>
  <si>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</si>
  <si>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</si>
  <si>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</si>
  <si>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</si>
  <si>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</si>
  <si>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</si>
  <si>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</si>
  <si>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</si>
  <si>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Dodávka a montáž herního prvku č.9 - JEŠTĚR vč.systémového a kotevního příslušenství </t>
  </si>
  <si>
    <t>Kalkulace HP-009</t>
  </si>
  <si>
    <t>Kalkulace HP-010</t>
  </si>
  <si>
    <t xml:space="preserve">Dodávka a montáž herního prvku č.10 - VČELA vč.systémového a kotevního příslušenství </t>
  </si>
  <si>
    <t>Kalkulace HP-011</t>
  </si>
  <si>
    <t xml:space="preserve">Dodávka a montáž herního prvku č.11 - LIŠČÍ NORA vč.systémového a kotevního příslušenství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</si>
</sst>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0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2_01/741310031" TargetMode="External"/><Relationship Id="rId21" Type="http://schemas.openxmlformats.org/officeDocument/2006/relationships/hyperlink" Target="https://podminky.urs.cz/item/CS_URS_2022_01/636311123" TargetMode="External"/><Relationship Id="rId42" Type="http://schemas.openxmlformats.org/officeDocument/2006/relationships/hyperlink" Target="https://podminky.urs.cz/item/CS_URS_2022_01/712340833" TargetMode="External"/><Relationship Id="rId63" Type="http://schemas.openxmlformats.org/officeDocument/2006/relationships/hyperlink" Target="https://podminky.urs.cz/item/CS_URS_2022_01/997013631" TargetMode="External"/><Relationship Id="rId84" Type="http://schemas.openxmlformats.org/officeDocument/2006/relationships/hyperlink" Target="https://podminky.urs.cz/item/CS_URS_2022_01/721290111" TargetMode="External"/><Relationship Id="rId138" Type="http://schemas.openxmlformats.org/officeDocument/2006/relationships/hyperlink" Target="https://podminky.urs.cz/item/CS_URS_2022_01/763131451" TargetMode="External"/><Relationship Id="rId159" Type="http://schemas.openxmlformats.org/officeDocument/2006/relationships/hyperlink" Target="https://podminky.urs.cz/item/CS_URS_2022_01/771574312" TargetMode="External"/><Relationship Id="rId170" Type="http://schemas.openxmlformats.org/officeDocument/2006/relationships/hyperlink" Target="https://podminky.urs.cz/item/CS_URS_2022_01/998777201" TargetMode="External"/><Relationship Id="rId107" Type="http://schemas.openxmlformats.org/officeDocument/2006/relationships/hyperlink" Target="https://podminky.urs.cz/item/CS_URS_2022_01/998725201" TargetMode="External"/><Relationship Id="rId11" Type="http://schemas.openxmlformats.org/officeDocument/2006/relationships/hyperlink" Target="https://podminky.urs.cz/item/CS_URS_2022_01/612142012" TargetMode="External"/><Relationship Id="rId32" Type="http://schemas.openxmlformats.org/officeDocument/2006/relationships/hyperlink" Target="https://podminky.urs.cz/item/CS_URS_2022_01/965042141" TargetMode="External"/><Relationship Id="rId53" Type="http://schemas.openxmlformats.org/officeDocument/2006/relationships/hyperlink" Target="https://podminky.urs.cz/item/CS_URS_2022_01/764004801" TargetMode="External"/><Relationship Id="rId74" Type="http://schemas.openxmlformats.org/officeDocument/2006/relationships/hyperlink" Target="https://podminky.urs.cz/item/CS_URS_2022_01/998711201" TargetMode="External"/><Relationship Id="rId128" Type="http://schemas.openxmlformats.org/officeDocument/2006/relationships/hyperlink" Target="https://podminky.urs.cz/item/CS_URS_2022_01/741330741" TargetMode="External"/><Relationship Id="rId149" Type="http://schemas.openxmlformats.org/officeDocument/2006/relationships/hyperlink" Target="https://podminky.urs.cz/item/CS_URS_2022_01/998764201" TargetMode="External"/><Relationship Id="rId5" Type="http://schemas.openxmlformats.org/officeDocument/2006/relationships/hyperlink" Target="https://podminky.urs.cz/item/CS_URS_2022_01/271572211" TargetMode="External"/><Relationship Id="rId95" Type="http://schemas.openxmlformats.org/officeDocument/2006/relationships/hyperlink" Target="https://podminky.urs.cz/item/CS_URS_2022_01/722290234" TargetMode="External"/><Relationship Id="rId160" Type="http://schemas.openxmlformats.org/officeDocument/2006/relationships/hyperlink" Target="https://podminky.urs.cz/item/CS_URS_2022_01/771577124" TargetMode="External"/><Relationship Id="rId181" Type="http://schemas.openxmlformats.org/officeDocument/2006/relationships/hyperlink" Target="https://podminky.urs.cz/item/CS_URS_2022_01/783314201" TargetMode="External"/><Relationship Id="rId22" Type="http://schemas.openxmlformats.org/officeDocument/2006/relationships/hyperlink" Target="https://podminky.urs.cz/item/CS_URS_2022_01/642942611" TargetMode="External"/><Relationship Id="rId43" Type="http://schemas.openxmlformats.org/officeDocument/2006/relationships/hyperlink" Target="https://podminky.urs.cz/item/CS_URS_2022_01/725110814" TargetMode="External"/><Relationship Id="rId64" Type="http://schemas.openxmlformats.org/officeDocument/2006/relationships/hyperlink" Target="https://podminky.urs.cz/item/CS_URS_2022_01/997013804" TargetMode="External"/><Relationship Id="rId118" Type="http://schemas.openxmlformats.org/officeDocument/2006/relationships/hyperlink" Target="https://podminky.urs.cz/item/CS_URS_2022_01/741310561" TargetMode="External"/><Relationship Id="rId139" Type="http://schemas.openxmlformats.org/officeDocument/2006/relationships/hyperlink" Target="https://podminky.urs.cz/item/CS_URS_2022_01/763131714" TargetMode="External"/><Relationship Id="rId85" Type="http://schemas.openxmlformats.org/officeDocument/2006/relationships/hyperlink" Target="https://podminky.urs.cz/item/CS_URS_2022_01/721290112" TargetMode="External"/><Relationship Id="rId150" Type="http://schemas.openxmlformats.org/officeDocument/2006/relationships/hyperlink" Target="https://podminky.urs.cz/item/CS_URS_2022_01/766660001" TargetMode="External"/><Relationship Id="rId171" Type="http://schemas.openxmlformats.org/officeDocument/2006/relationships/hyperlink" Target="https://podminky.urs.cz/item/CS_URS_2022_01/781111011" TargetMode="External"/><Relationship Id="rId12" Type="http://schemas.openxmlformats.org/officeDocument/2006/relationships/hyperlink" Target="https://podminky.urs.cz/item/CS_URS_2022_01/612321141" TargetMode="External"/><Relationship Id="rId33" Type="http://schemas.openxmlformats.org/officeDocument/2006/relationships/hyperlink" Target="https://podminky.urs.cz/item/CS_URS_2022_01/965081213" TargetMode="External"/><Relationship Id="rId108" Type="http://schemas.openxmlformats.org/officeDocument/2006/relationships/hyperlink" Target="https://podminky.urs.cz/item/CS_URS_2022_01/741110042" TargetMode="External"/><Relationship Id="rId129" Type="http://schemas.openxmlformats.org/officeDocument/2006/relationships/hyperlink" Target="https://podminky.urs.cz/item/CS_URS_2022_01/741372061" TargetMode="External"/><Relationship Id="rId54" Type="http://schemas.openxmlformats.org/officeDocument/2006/relationships/hyperlink" Target="https://podminky.urs.cz/item/CS_URS_2022_01/764004861" TargetMode="External"/><Relationship Id="rId75" Type="http://schemas.openxmlformats.org/officeDocument/2006/relationships/hyperlink" Target="https://podminky.urs.cz/item/CS_URS_2022_01/712311101" TargetMode="External"/><Relationship Id="rId96" Type="http://schemas.openxmlformats.org/officeDocument/2006/relationships/hyperlink" Target="https://podminky.urs.cz/item/CS_URS_2022_01/998722201" TargetMode="External"/><Relationship Id="rId140" Type="http://schemas.openxmlformats.org/officeDocument/2006/relationships/hyperlink" Target="https://podminky.urs.cz/item/CS_URS_2022_01/763131751" TargetMode="External"/><Relationship Id="rId161" Type="http://schemas.openxmlformats.org/officeDocument/2006/relationships/hyperlink" Target="https://podminky.urs.cz/item/CS_URS_2022_01/771591112" TargetMode="External"/><Relationship Id="rId182" Type="http://schemas.openxmlformats.org/officeDocument/2006/relationships/hyperlink" Target="https://podminky.urs.cz/item/CS_URS_2022_01/783315101" TargetMode="External"/><Relationship Id="rId6" Type="http://schemas.openxmlformats.org/officeDocument/2006/relationships/hyperlink" Target="https://podminky.urs.cz/item/CS_URS_2022_01/380326342" TargetMode="External"/><Relationship Id="rId23" Type="http://schemas.openxmlformats.org/officeDocument/2006/relationships/hyperlink" Target="https://podminky.urs.cz/item/CS_URS_2022_01/916331112" TargetMode="External"/><Relationship Id="rId119" Type="http://schemas.openxmlformats.org/officeDocument/2006/relationships/hyperlink" Target="https://podminky.urs.cz/item/CS_URS_2022_01/741313001" TargetMode="External"/><Relationship Id="rId44" Type="http://schemas.openxmlformats.org/officeDocument/2006/relationships/hyperlink" Target="https://podminky.urs.cz/item/CS_URS_2022_01/725122817" TargetMode="External"/><Relationship Id="rId65" Type="http://schemas.openxmlformats.org/officeDocument/2006/relationships/hyperlink" Target="https://podminky.urs.cz/item/CS_URS_2022_01/997013811" TargetMode="External"/><Relationship Id="rId86" Type="http://schemas.openxmlformats.org/officeDocument/2006/relationships/hyperlink" Target="https://podminky.urs.cz/item/CS_URS_2022_01/998721201" TargetMode="External"/><Relationship Id="rId130" Type="http://schemas.openxmlformats.org/officeDocument/2006/relationships/hyperlink" Target="https://podminky.urs.cz/item/CS_URS_2022_01/741810001" TargetMode="External"/><Relationship Id="rId151" Type="http://schemas.openxmlformats.org/officeDocument/2006/relationships/hyperlink" Target="https://podminky.urs.cz/item/CS_URS_2022_01/998766201" TargetMode="External"/><Relationship Id="rId172" Type="http://schemas.openxmlformats.org/officeDocument/2006/relationships/hyperlink" Target="https://podminky.urs.cz/item/CS_URS_2022_01/781121011" TargetMode="External"/><Relationship Id="rId13" Type="http://schemas.openxmlformats.org/officeDocument/2006/relationships/hyperlink" Target="https://podminky.urs.cz/item/CS_URS_2022_01/612331121" TargetMode="External"/><Relationship Id="rId18" Type="http://schemas.openxmlformats.org/officeDocument/2006/relationships/hyperlink" Target="https://podminky.urs.cz/item/CS_URS_2022_01/631311114" TargetMode="External"/><Relationship Id="rId39" Type="http://schemas.openxmlformats.org/officeDocument/2006/relationships/hyperlink" Target="https://podminky.urs.cz/item/CS_URS_2022_01/978059641" TargetMode="External"/><Relationship Id="rId109" Type="http://schemas.openxmlformats.org/officeDocument/2006/relationships/hyperlink" Target="https://podminky.urs.cz/item/CS_URS_2022_01/741112061" TargetMode="External"/><Relationship Id="rId34" Type="http://schemas.openxmlformats.org/officeDocument/2006/relationships/hyperlink" Target="https://podminky.urs.cz/item/CS_URS_2022_01/968062377" TargetMode="External"/><Relationship Id="rId50" Type="http://schemas.openxmlformats.org/officeDocument/2006/relationships/hyperlink" Target="https://podminky.urs.cz/item/CS_URS_2022_01/764002801" TargetMode="External"/><Relationship Id="rId55" Type="http://schemas.openxmlformats.org/officeDocument/2006/relationships/hyperlink" Target="https://podminky.urs.cz/item/CS_URS_2022_01/783906859" TargetMode="External"/><Relationship Id="rId76" Type="http://schemas.openxmlformats.org/officeDocument/2006/relationships/hyperlink" Target="https://podminky.urs.cz/item/CS_URS_2022_01/712341559" TargetMode="External"/><Relationship Id="rId97" Type="http://schemas.openxmlformats.org/officeDocument/2006/relationships/hyperlink" Target="https://podminky.urs.cz/item/CS_URS_2022_01/725112182" TargetMode="External"/><Relationship Id="rId104" Type="http://schemas.openxmlformats.org/officeDocument/2006/relationships/hyperlink" Target="https://podminky.urs.cz/item/CS_URS_2022_01/725861102" TargetMode="External"/><Relationship Id="rId120" Type="http://schemas.openxmlformats.org/officeDocument/2006/relationships/hyperlink" Target="https://podminky.urs.cz/item/CS_URS_2022_01/741313082" TargetMode="External"/><Relationship Id="rId125" Type="http://schemas.openxmlformats.org/officeDocument/2006/relationships/hyperlink" Target="https://podminky.urs.cz/item/CS_URS_2022_01/741321003" TargetMode="External"/><Relationship Id="rId141" Type="http://schemas.openxmlformats.org/officeDocument/2006/relationships/hyperlink" Target="https://podminky.urs.cz/item/CS_URS_2022_01/998763401" TargetMode="External"/><Relationship Id="rId146" Type="http://schemas.openxmlformats.org/officeDocument/2006/relationships/hyperlink" Target="https://podminky.urs.cz/item/CS_URS_2022_01/764541303" TargetMode="External"/><Relationship Id="rId167" Type="http://schemas.openxmlformats.org/officeDocument/2006/relationships/hyperlink" Target="https://podminky.urs.cz/item/CS_URS_2022_01/777611121" TargetMode="External"/><Relationship Id="rId188" Type="http://schemas.openxmlformats.org/officeDocument/2006/relationships/drawing" Target="../drawings/drawing2.xml"/><Relationship Id="rId7" Type="http://schemas.openxmlformats.org/officeDocument/2006/relationships/hyperlink" Target="https://podminky.urs.cz/item/CS_URS_2022_01/380356231" TargetMode="External"/><Relationship Id="rId71" Type="http://schemas.openxmlformats.org/officeDocument/2006/relationships/hyperlink" Target="https://podminky.urs.cz/item/CS_URS_2022_01/711141559" TargetMode="External"/><Relationship Id="rId92" Type="http://schemas.openxmlformats.org/officeDocument/2006/relationships/hyperlink" Target="https://podminky.urs.cz/item/CS_URS_2022_01/722220231" TargetMode="External"/><Relationship Id="rId162" Type="http://schemas.openxmlformats.org/officeDocument/2006/relationships/hyperlink" Target="https://podminky.urs.cz/item/CS_URS_2022_01/771592011" TargetMode="External"/><Relationship Id="rId183" Type="http://schemas.openxmlformats.org/officeDocument/2006/relationships/hyperlink" Target="https://podminky.urs.cz/item/CS_URS_2022_01/783317101" TargetMode="External"/><Relationship Id="rId2" Type="http://schemas.openxmlformats.org/officeDocument/2006/relationships/hyperlink" Target="https://podminky.urs.cz/item/CS_URS_2022_01/162211311" TargetMode="External"/><Relationship Id="rId29" Type="http://schemas.openxmlformats.org/officeDocument/2006/relationships/hyperlink" Target="https://podminky.urs.cz/item/CS_URS_2022_01/941111811" TargetMode="External"/><Relationship Id="rId24" Type="http://schemas.openxmlformats.org/officeDocument/2006/relationships/hyperlink" Target="https://podminky.urs.cz/item/CS_URS_2022_01/952901111" TargetMode="External"/><Relationship Id="rId40" Type="http://schemas.openxmlformats.org/officeDocument/2006/relationships/hyperlink" Target="https://podminky.urs.cz/item/CS_URS_2022_01/981511114" TargetMode="External"/><Relationship Id="rId45" Type="http://schemas.openxmlformats.org/officeDocument/2006/relationships/hyperlink" Target="https://podminky.urs.cz/item/CS_URS_2022_01/725210821" TargetMode="External"/><Relationship Id="rId66" Type="http://schemas.openxmlformats.org/officeDocument/2006/relationships/hyperlink" Target="https://podminky.urs.cz/item/CS_URS_2022_01/997013812" TargetMode="External"/><Relationship Id="rId87" Type="http://schemas.openxmlformats.org/officeDocument/2006/relationships/hyperlink" Target="https://podminky.urs.cz/item/CS_URS_2022_01/722174002" TargetMode="External"/><Relationship Id="rId110" Type="http://schemas.openxmlformats.org/officeDocument/2006/relationships/hyperlink" Target="https://podminky.urs.cz/item/CS_URS_2022_01/741122601" TargetMode="External"/><Relationship Id="rId115" Type="http://schemas.openxmlformats.org/officeDocument/2006/relationships/hyperlink" Target="https://podminky.urs.cz/item/CS_URS_2022_01/741231014" TargetMode="External"/><Relationship Id="rId131" Type="http://schemas.openxmlformats.org/officeDocument/2006/relationships/hyperlink" Target="https://podminky.urs.cz/item/CS_URS_2022_01/998741201" TargetMode="External"/><Relationship Id="rId136" Type="http://schemas.openxmlformats.org/officeDocument/2006/relationships/hyperlink" Target="https://podminky.urs.cz/item/CS_URS_2022_01/762341026" TargetMode="External"/><Relationship Id="rId157" Type="http://schemas.openxmlformats.org/officeDocument/2006/relationships/hyperlink" Target="https://podminky.urs.cz/item/CS_URS_2022_01/771121011" TargetMode="External"/><Relationship Id="rId178" Type="http://schemas.openxmlformats.org/officeDocument/2006/relationships/hyperlink" Target="https://podminky.urs.cz/item/CS_URS_2022_01/998781201" TargetMode="External"/><Relationship Id="rId61" Type="http://schemas.openxmlformats.org/officeDocument/2006/relationships/hyperlink" Target="https://podminky.urs.cz/item/CS_URS_2022_01/997013602" TargetMode="External"/><Relationship Id="rId82" Type="http://schemas.openxmlformats.org/officeDocument/2006/relationships/hyperlink" Target="https://podminky.urs.cz/item/CS_URS_2022_01/721173723" TargetMode="External"/><Relationship Id="rId152" Type="http://schemas.openxmlformats.org/officeDocument/2006/relationships/hyperlink" Target="https://podminky.urs.cz/item/CS_URS_2022_01/767590120" TargetMode="External"/><Relationship Id="rId173" Type="http://schemas.openxmlformats.org/officeDocument/2006/relationships/hyperlink" Target="https://podminky.urs.cz/item/CS_URS_2022_01/781474113" TargetMode="External"/><Relationship Id="rId19" Type="http://schemas.openxmlformats.org/officeDocument/2006/relationships/hyperlink" Target="https://podminky.urs.cz/item/CS_URS_2022_01/631311122" TargetMode="External"/><Relationship Id="rId14" Type="http://schemas.openxmlformats.org/officeDocument/2006/relationships/hyperlink" Target="https://podminky.urs.cz/item/CS_URS_2022_01/622151001" TargetMode="External"/><Relationship Id="rId30" Type="http://schemas.openxmlformats.org/officeDocument/2006/relationships/hyperlink" Target="https://podminky.urs.cz/item/CS_URS_2022_01/949101111" TargetMode="External"/><Relationship Id="rId35" Type="http://schemas.openxmlformats.org/officeDocument/2006/relationships/hyperlink" Target="https://podminky.urs.cz/item/CS_URS_2022_01/968072455" TargetMode="External"/><Relationship Id="rId56" Type="http://schemas.openxmlformats.org/officeDocument/2006/relationships/hyperlink" Target="https://podminky.urs.cz/item/CS_URS_2022_01/787600801" TargetMode="External"/><Relationship Id="rId77" Type="http://schemas.openxmlformats.org/officeDocument/2006/relationships/hyperlink" Target="https://podminky.urs.cz/item/CS_URS_2022_01/998712201" TargetMode="External"/><Relationship Id="rId100" Type="http://schemas.openxmlformats.org/officeDocument/2006/relationships/hyperlink" Target="https://podminky.urs.cz/item/CS_URS_2022_01/725219102" TargetMode="External"/><Relationship Id="rId105" Type="http://schemas.openxmlformats.org/officeDocument/2006/relationships/hyperlink" Target="https://podminky.urs.cz/item/CS_URS_2022_01/725865411" TargetMode="External"/><Relationship Id="rId126" Type="http://schemas.openxmlformats.org/officeDocument/2006/relationships/hyperlink" Target="https://podminky.urs.cz/item/CS_URS_2022_01/741321033" TargetMode="External"/><Relationship Id="rId147" Type="http://schemas.openxmlformats.org/officeDocument/2006/relationships/hyperlink" Target="https://podminky.urs.cz/item/CS_URS_2022_01/764541344" TargetMode="External"/><Relationship Id="rId168" Type="http://schemas.openxmlformats.org/officeDocument/2006/relationships/hyperlink" Target="https://podminky.urs.cz/item/CS_URS_2022_01/777611161" TargetMode="External"/><Relationship Id="rId8" Type="http://schemas.openxmlformats.org/officeDocument/2006/relationships/hyperlink" Target="https://podminky.urs.cz/item/CS_URS_2022_01/380356232" TargetMode="External"/><Relationship Id="rId51" Type="http://schemas.openxmlformats.org/officeDocument/2006/relationships/hyperlink" Target="https://podminky.urs.cz/item/CS_URS_2022_01/764002811" TargetMode="External"/><Relationship Id="rId72" Type="http://schemas.openxmlformats.org/officeDocument/2006/relationships/hyperlink" Target="https://podminky.urs.cz/item/CS_URS_2022_01/711142559" TargetMode="External"/><Relationship Id="rId93" Type="http://schemas.openxmlformats.org/officeDocument/2006/relationships/hyperlink" Target="https://podminky.urs.cz/item/CS_URS_2022_01/722240123" TargetMode="External"/><Relationship Id="rId98" Type="http://schemas.openxmlformats.org/officeDocument/2006/relationships/hyperlink" Target="https://podminky.urs.cz/item/CS_URS_2022_01/725121529" TargetMode="External"/><Relationship Id="rId121" Type="http://schemas.openxmlformats.org/officeDocument/2006/relationships/hyperlink" Target="https://podminky.urs.cz/item/CS_URS_2022_01/741313121" TargetMode="External"/><Relationship Id="rId142" Type="http://schemas.openxmlformats.org/officeDocument/2006/relationships/hyperlink" Target="https://podminky.urs.cz/item/CS_URS_2022_01/764242304" TargetMode="External"/><Relationship Id="rId163" Type="http://schemas.openxmlformats.org/officeDocument/2006/relationships/hyperlink" Target="https://podminky.urs.cz/item/CS_URS_2022_01/998771201" TargetMode="External"/><Relationship Id="rId184" Type="http://schemas.openxmlformats.org/officeDocument/2006/relationships/hyperlink" Target="https://podminky.urs.cz/item/CS_URS_2022_01/784181101" TargetMode="External"/><Relationship Id="rId3" Type="http://schemas.openxmlformats.org/officeDocument/2006/relationships/hyperlink" Target="https://podminky.urs.cz/item/CS_URS_2022_01/162751113" TargetMode="External"/><Relationship Id="rId25" Type="http://schemas.openxmlformats.org/officeDocument/2006/relationships/hyperlink" Target="https://podminky.urs.cz/item/CS_URS_2022_01/953311121" TargetMode="External"/><Relationship Id="rId46" Type="http://schemas.openxmlformats.org/officeDocument/2006/relationships/hyperlink" Target="https://podminky.urs.cz/item/CS_URS_2022_01/725810811" TargetMode="External"/><Relationship Id="rId67" Type="http://schemas.openxmlformats.org/officeDocument/2006/relationships/hyperlink" Target="https://podminky.urs.cz/item/CS_URS_2022_01/997013814" TargetMode="External"/><Relationship Id="rId116" Type="http://schemas.openxmlformats.org/officeDocument/2006/relationships/hyperlink" Target="https://podminky.urs.cz/item/CS_URS_2022_01/741310001" TargetMode="External"/><Relationship Id="rId137" Type="http://schemas.openxmlformats.org/officeDocument/2006/relationships/hyperlink" Target="https://podminky.urs.cz/item/CS_URS_2022_01/998762201" TargetMode="External"/><Relationship Id="rId158" Type="http://schemas.openxmlformats.org/officeDocument/2006/relationships/hyperlink" Target="https://podminky.urs.cz/item/CS_URS_2022_01/771151012" TargetMode="External"/><Relationship Id="rId20" Type="http://schemas.openxmlformats.org/officeDocument/2006/relationships/hyperlink" Target="https://podminky.urs.cz/item/CS_URS_2022_01/632453411" TargetMode="External"/><Relationship Id="rId41" Type="http://schemas.openxmlformats.org/officeDocument/2006/relationships/hyperlink" Target="https://podminky.urs.cz/item/CS_URS_2022_01/712300843" TargetMode="External"/><Relationship Id="rId62" Type="http://schemas.openxmlformats.org/officeDocument/2006/relationships/hyperlink" Target="https://podminky.urs.cz/item/CS_URS_2022_01/997013607" TargetMode="External"/><Relationship Id="rId83" Type="http://schemas.openxmlformats.org/officeDocument/2006/relationships/hyperlink" Target="https://podminky.urs.cz/item/CS_URS_2022_01/721273153" TargetMode="External"/><Relationship Id="rId88" Type="http://schemas.openxmlformats.org/officeDocument/2006/relationships/hyperlink" Target="https://podminky.urs.cz/item/CS_URS_2022_01/722174003" TargetMode="External"/><Relationship Id="rId111" Type="http://schemas.openxmlformats.org/officeDocument/2006/relationships/hyperlink" Target="https://podminky.urs.cz/item/CS_URS_2022_01/741122611" TargetMode="External"/><Relationship Id="rId132" Type="http://schemas.openxmlformats.org/officeDocument/2006/relationships/hyperlink" Target="https://podminky.urs.cz/item/CS_URS_2022_01/742310001" TargetMode="External"/><Relationship Id="rId153" Type="http://schemas.openxmlformats.org/officeDocument/2006/relationships/hyperlink" Target="https://podminky.urs.cz/item/CS_URS_2022_01/767610118" TargetMode="External"/><Relationship Id="rId174" Type="http://schemas.openxmlformats.org/officeDocument/2006/relationships/hyperlink" Target="https://podminky.urs.cz/item/CS_URS_2022_01/781477114" TargetMode="External"/><Relationship Id="rId179" Type="http://schemas.openxmlformats.org/officeDocument/2006/relationships/hyperlink" Target="https://podminky.urs.cz/item/CS_URS_2022_01/783301313" TargetMode="External"/><Relationship Id="rId15" Type="http://schemas.openxmlformats.org/officeDocument/2006/relationships/hyperlink" Target="https://podminky.urs.cz/item/CS_URS_2022_01/622525201" TargetMode="External"/><Relationship Id="rId36" Type="http://schemas.openxmlformats.org/officeDocument/2006/relationships/hyperlink" Target="https://podminky.urs.cz/item/CS_URS_2022_01/978013191" TargetMode="External"/><Relationship Id="rId57" Type="http://schemas.openxmlformats.org/officeDocument/2006/relationships/hyperlink" Target="https://podminky.urs.cz/item/CS_URS_2022_01/997013111" TargetMode="External"/><Relationship Id="rId106" Type="http://schemas.openxmlformats.org/officeDocument/2006/relationships/hyperlink" Target="https://podminky.urs.cz/item/CS_URS_2022_01/725980123" TargetMode="External"/><Relationship Id="rId127" Type="http://schemas.openxmlformats.org/officeDocument/2006/relationships/hyperlink" Target="https://podminky.urs.cz/item/CS_URS_2022_01/741322142" TargetMode="External"/><Relationship Id="rId10" Type="http://schemas.openxmlformats.org/officeDocument/2006/relationships/hyperlink" Target="https://podminky.urs.cz/item/CS_URS_2022_01/386381111" TargetMode="External"/><Relationship Id="rId31" Type="http://schemas.openxmlformats.org/officeDocument/2006/relationships/hyperlink" Target="https://podminky.urs.cz/item/CS_URS_2022_01/949101112" TargetMode="External"/><Relationship Id="rId52" Type="http://schemas.openxmlformats.org/officeDocument/2006/relationships/hyperlink" Target="https://podminky.urs.cz/item/CS_URS_2022_01/764002851" TargetMode="External"/><Relationship Id="rId73" Type="http://schemas.openxmlformats.org/officeDocument/2006/relationships/hyperlink" Target="https://podminky.urs.cz/item/CS_URS_2022_01/711161212" TargetMode="External"/><Relationship Id="rId78" Type="http://schemas.openxmlformats.org/officeDocument/2006/relationships/hyperlink" Target="https://podminky.urs.cz/item/CS_URS_2022_01/721173401" TargetMode="External"/><Relationship Id="rId94" Type="http://schemas.openxmlformats.org/officeDocument/2006/relationships/hyperlink" Target="https://podminky.urs.cz/item/CS_URS_2022_01/722290226" TargetMode="External"/><Relationship Id="rId99" Type="http://schemas.openxmlformats.org/officeDocument/2006/relationships/hyperlink" Target="https://podminky.urs.cz/item/CS_URS_2022_01/725211617" TargetMode="External"/><Relationship Id="rId101" Type="http://schemas.openxmlformats.org/officeDocument/2006/relationships/hyperlink" Target="https://podminky.urs.cz/item/CS_URS_2022_01/725539201" TargetMode="External"/><Relationship Id="rId122" Type="http://schemas.openxmlformats.org/officeDocument/2006/relationships/hyperlink" Target="https://podminky.urs.cz/item/CS_URS_2022_01/741320105" TargetMode="External"/><Relationship Id="rId143" Type="http://schemas.openxmlformats.org/officeDocument/2006/relationships/hyperlink" Target="https://podminky.urs.cz/item/CS_URS_2022_01/764242305" TargetMode="External"/><Relationship Id="rId148" Type="http://schemas.openxmlformats.org/officeDocument/2006/relationships/hyperlink" Target="https://podminky.urs.cz/item/CS_URS_2022_01/764548323" TargetMode="External"/><Relationship Id="rId164" Type="http://schemas.openxmlformats.org/officeDocument/2006/relationships/hyperlink" Target="https://podminky.urs.cz/item/CS_URS_2022_01/777111101" TargetMode="External"/><Relationship Id="rId169" Type="http://schemas.openxmlformats.org/officeDocument/2006/relationships/hyperlink" Target="https://podminky.urs.cz/item/CS_URS_2022_01/777911111" TargetMode="External"/><Relationship Id="rId185" Type="http://schemas.openxmlformats.org/officeDocument/2006/relationships/hyperlink" Target="https://podminky.urs.cz/item/CS_URS_2022_01/784211101" TargetMode="External"/><Relationship Id="rId4" Type="http://schemas.openxmlformats.org/officeDocument/2006/relationships/hyperlink" Target="https://podminky.urs.cz/item/CS_URS_2022_01/171201231" TargetMode="External"/><Relationship Id="rId9" Type="http://schemas.openxmlformats.org/officeDocument/2006/relationships/hyperlink" Target="https://podminky.urs.cz/item/CS_URS_2022_01/380361006" TargetMode="External"/><Relationship Id="rId180" Type="http://schemas.openxmlformats.org/officeDocument/2006/relationships/hyperlink" Target="https://podminky.urs.cz/item/CS_URS_2022_01/783301401" TargetMode="External"/><Relationship Id="rId26" Type="http://schemas.openxmlformats.org/officeDocument/2006/relationships/hyperlink" Target="https://podminky.urs.cz/item/CS_URS_2022_01/953943211" TargetMode="External"/><Relationship Id="rId47" Type="http://schemas.openxmlformats.org/officeDocument/2006/relationships/hyperlink" Target="https://podminky.urs.cz/item/CS_URS_2022_01/725820802" TargetMode="External"/><Relationship Id="rId68" Type="http://schemas.openxmlformats.org/officeDocument/2006/relationships/hyperlink" Target="https://podminky.urs.cz/item/CS_URS_2022_01/998011001" TargetMode="External"/><Relationship Id="rId89" Type="http://schemas.openxmlformats.org/officeDocument/2006/relationships/hyperlink" Target="https://podminky.urs.cz/item/CS_URS_2022_01/722181231" TargetMode="External"/><Relationship Id="rId112" Type="http://schemas.openxmlformats.org/officeDocument/2006/relationships/hyperlink" Target="https://podminky.urs.cz/item/CS_URS_2022_01/741122642" TargetMode="External"/><Relationship Id="rId133" Type="http://schemas.openxmlformats.org/officeDocument/2006/relationships/hyperlink" Target="https://podminky.urs.cz/item/CS_URS_2022_01/998742201" TargetMode="External"/><Relationship Id="rId154" Type="http://schemas.openxmlformats.org/officeDocument/2006/relationships/hyperlink" Target="https://podminky.urs.cz/item/CS_URS_2022_01/767640111" TargetMode="External"/><Relationship Id="rId175" Type="http://schemas.openxmlformats.org/officeDocument/2006/relationships/hyperlink" Target="https://podminky.urs.cz/item/CS_URS_2022_01/781494111" TargetMode="External"/><Relationship Id="rId16" Type="http://schemas.openxmlformats.org/officeDocument/2006/relationships/hyperlink" Target="https://podminky.urs.cz/item/CS_URS_2022_01/622541022" TargetMode="External"/><Relationship Id="rId37" Type="http://schemas.openxmlformats.org/officeDocument/2006/relationships/hyperlink" Target="https://podminky.urs.cz/item/CS_URS_2022_01/978035111" TargetMode="External"/><Relationship Id="rId58" Type="http://schemas.openxmlformats.org/officeDocument/2006/relationships/hyperlink" Target="https://podminky.urs.cz/item/CS_URS_2022_01/997013501" TargetMode="External"/><Relationship Id="rId79" Type="http://schemas.openxmlformats.org/officeDocument/2006/relationships/hyperlink" Target="https://podminky.urs.cz/item/CS_URS_2022_01/721173403" TargetMode="External"/><Relationship Id="rId102" Type="http://schemas.openxmlformats.org/officeDocument/2006/relationships/hyperlink" Target="https://podminky.urs.cz/item/CS_URS_2022_01/725813111" TargetMode="External"/><Relationship Id="rId123" Type="http://schemas.openxmlformats.org/officeDocument/2006/relationships/hyperlink" Target="https://podminky.urs.cz/item/CS_URS_2022_01/741320165" TargetMode="External"/><Relationship Id="rId144" Type="http://schemas.openxmlformats.org/officeDocument/2006/relationships/hyperlink" Target="https://podminky.urs.cz/item/CS_URS_2022_01/764242334" TargetMode="External"/><Relationship Id="rId90" Type="http://schemas.openxmlformats.org/officeDocument/2006/relationships/hyperlink" Target="https://podminky.urs.cz/item/CS_URS_2022_01/722181232" TargetMode="External"/><Relationship Id="rId165" Type="http://schemas.openxmlformats.org/officeDocument/2006/relationships/hyperlink" Target="https://podminky.urs.cz/item/CS_URS_2022_01/777111111" TargetMode="External"/><Relationship Id="rId186" Type="http://schemas.openxmlformats.org/officeDocument/2006/relationships/hyperlink" Target="https://podminky.urs.cz/item/CS_URS_2022_01/HZS2212" TargetMode="External"/><Relationship Id="rId27" Type="http://schemas.openxmlformats.org/officeDocument/2006/relationships/hyperlink" Target="https://podminky.urs.cz/item/CS_URS_2022_01/941111111" TargetMode="External"/><Relationship Id="rId48" Type="http://schemas.openxmlformats.org/officeDocument/2006/relationships/hyperlink" Target="https://podminky.urs.cz/item/CS_URS_2022_01/762341832" TargetMode="External"/><Relationship Id="rId69" Type="http://schemas.openxmlformats.org/officeDocument/2006/relationships/hyperlink" Target="https://podminky.urs.cz/item/CS_URS_2022_01/711111001" TargetMode="External"/><Relationship Id="rId113" Type="http://schemas.openxmlformats.org/officeDocument/2006/relationships/hyperlink" Target="https://podminky.urs.cz/item/CS_URS_2022_01/741122643" TargetMode="External"/><Relationship Id="rId134" Type="http://schemas.openxmlformats.org/officeDocument/2006/relationships/hyperlink" Target="https://podminky.urs.cz/item/CS_URS_2022_01/751111011" TargetMode="External"/><Relationship Id="rId80" Type="http://schemas.openxmlformats.org/officeDocument/2006/relationships/hyperlink" Target="https://podminky.urs.cz/item/CS_URS_2022_01/721173706" TargetMode="External"/><Relationship Id="rId155" Type="http://schemas.openxmlformats.org/officeDocument/2006/relationships/hyperlink" Target="https://podminky.urs.cz/item/CS_URS_2022_01/998767201" TargetMode="External"/><Relationship Id="rId176" Type="http://schemas.openxmlformats.org/officeDocument/2006/relationships/hyperlink" Target="https://podminky.urs.cz/item/CS_URS_2022_01/781494511" TargetMode="External"/><Relationship Id="rId17" Type="http://schemas.openxmlformats.org/officeDocument/2006/relationships/hyperlink" Target="https://podminky.urs.cz/item/CS_URS_2022_01/629995101" TargetMode="External"/><Relationship Id="rId38" Type="http://schemas.openxmlformats.org/officeDocument/2006/relationships/hyperlink" Target="https://podminky.urs.cz/item/CS_URS_2022_01/978059541" TargetMode="External"/><Relationship Id="rId59" Type="http://schemas.openxmlformats.org/officeDocument/2006/relationships/hyperlink" Target="https://podminky.urs.cz/item/CS_URS_2022_01/997013509" TargetMode="External"/><Relationship Id="rId103" Type="http://schemas.openxmlformats.org/officeDocument/2006/relationships/hyperlink" Target="https://podminky.urs.cz/item/CS_URS_2022_01/725822611" TargetMode="External"/><Relationship Id="rId124" Type="http://schemas.openxmlformats.org/officeDocument/2006/relationships/hyperlink" Target="https://podminky.urs.cz/item/CS_URS_2022_01/741320175" TargetMode="External"/><Relationship Id="rId70" Type="http://schemas.openxmlformats.org/officeDocument/2006/relationships/hyperlink" Target="https://podminky.urs.cz/item/CS_URS_2022_01/711112001" TargetMode="External"/><Relationship Id="rId91" Type="http://schemas.openxmlformats.org/officeDocument/2006/relationships/hyperlink" Target="https://podminky.urs.cz/item/CS_URS_2022_01/722220111" TargetMode="External"/><Relationship Id="rId145" Type="http://schemas.openxmlformats.org/officeDocument/2006/relationships/hyperlink" Target="https://podminky.urs.cz/item/CS_URS_2022_01/764246304" TargetMode="External"/><Relationship Id="rId166" Type="http://schemas.openxmlformats.org/officeDocument/2006/relationships/hyperlink" Target="https://podminky.urs.cz/item/CS_URS_2022_01/777131105" TargetMode="External"/><Relationship Id="rId187" Type="http://schemas.openxmlformats.org/officeDocument/2006/relationships/hyperlink" Target="https://podminky.urs.cz/item/CS_URS_2022_01/HZS2232" TargetMode="External"/><Relationship Id="rId1" Type="http://schemas.openxmlformats.org/officeDocument/2006/relationships/hyperlink" Target="https://podminky.urs.cz/item/CS_URS_2022_01/139751101" TargetMode="External"/><Relationship Id="rId28" Type="http://schemas.openxmlformats.org/officeDocument/2006/relationships/hyperlink" Target="https://podminky.urs.cz/item/CS_URS_2022_01/941111211" TargetMode="External"/><Relationship Id="rId49" Type="http://schemas.openxmlformats.org/officeDocument/2006/relationships/hyperlink" Target="https://podminky.urs.cz/item/CS_URS_2022_01/763131821" TargetMode="External"/><Relationship Id="rId114" Type="http://schemas.openxmlformats.org/officeDocument/2006/relationships/hyperlink" Target="https://podminky.urs.cz/item/CS_URS_2022_01/741210001" TargetMode="External"/><Relationship Id="rId60" Type="http://schemas.openxmlformats.org/officeDocument/2006/relationships/hyperlink" Target="https://podminky.urs.cz/item/CS_URS_2022_01/997013601" TargetMode="External"/><Relationship Id="rId81" Type="http://schemas.openxmlformats.org/officeDocument/2006/relationships/hyperlink" Target="https://podminky.urs.cz/item/CS_URS_2022_01/721173722" TargetMode="External"/><Relationship Id="rId135" Type="http://schemas.openxmlformats.org/officeDocument/2006/relationships/hyperlink" Target="https://podminky.urs.cz/item/CS_URS_2022_01/998751201" TargetMode="External"/><Relationship Id="rId156" Type="http://schemas.openxmlformats.org/officeDocument/2006/relationships/hyperlink" Target="https://podminky.urs.cz/item/CS_URS_2022_01/771111011" TargetMode="External"/><Relationship Id="rId177" Type="http://schemas.openxmlformats.org/officeDocument/2006/relationships/hyperlink" Target="https://podminky.urs.cz/item/CS_URS_2022_01/781495211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273362021" TargetMode="External"/><Relationship Id="rId21" Type="http://schemas.openxmlformats.org/officeDocument/2006/relationships/hyperlink" Target="https://podminky.urs.cz/item/CS_URS_2022_01/271562211" TargetMode="External"/><Relationship Id="rId42" Type="http://schemas.openxmlformats.org/officeDocument/2006/relationships/hyperlink" Target="https://podminky.urs.cz/item/CS_URS_2022_01/894503111" TargetMode="External"/><Relationship Id="rId47" Type="http://schemas.openxmlformats.org/officeDocument/2006/relationships/hyperlink" Target="https://podminky.urs.cz/item/CS_URS_2022_01/894812149" TargetMode="External"/><Relationship Id="rId63" Type="http://schemas.openxmlformats.org/officeDocument/2006/relationships/hyperlink" Target="https://podminky.urs.cz/item/CS_URS_2022_01/721171907" TargetMode="External"/><Relationship Id="rId68" Type="http://schemas.openxmlformats.org/officeDocument/2006/relationships/hyperlink" Target="https://podminky.urs.cz/item/CS_URS_2022_01/722240122" TargetMode="External"/><Relationship Id="rId16" Type="http://schemas.openxmlformats.org/officeDocument/2006/relationships/hyperlink" Target="https://podminky.urs.cz/item/CS_URS_2022_01/182251101" TargetMode="External"/><Relationship Id="rId11" Type="http://schemas.openxmlformats.org/officeDocument/2006/relationships/hyperlink" Target="https://podminky.urs.cz/item/CS_URS_2022_01/171151103" TargetMode="External"/><Relationship Id="rId24" Type="http://schemas.openxmlformats.org/officeDocument/2006/relationships/hyperlink" Target="https://podminky.urs.cz/item/CS_URS_2022_01/273351121" TargetMode="External"/><Relationship Id="rId32" Type="http://schemas.openxmlformats.org/officeDocument/2006/relationships/hyperlink" Target="https://podminky.urs.cz/item/CS_URS_2022_01/564861011" TargetMode="External"/><Relationship Id="rId37" Type="http://schemas.openxmlformats.org/officeDocument/2006/relationships/hyperlink" Target="https://podminky.urs.cz/item/CS_URS_2022_01/871315211" TargetMode="External"/><Relationship Id="rId40" Type="http://schemas.openxmlformats.org/officeDocument/2006/relationships/hyperlink" Target="https://podminky.urs.cz/item/CS_URS_2022_01/894302251" TargetMode="External"/><Relationship Id="rId45" Type="http://schemas.openxmlformats.org/officeDocument/2006/relationships/hyperlink" Target="https://podminky.urs.cz/item/CS_URS_2022_01/894812111" TargetMode="External"/><Relationship Id="rId53" Type="http://schemas.openxmlformats.org/officeDocument/2006/relationships/hyperlink" Target="https://podminky.urs.cz/item/CS_URS_2022_01/899102112" TargetMode="External"/><Relationship Id="rId58" Type="http://schemas.openxmlformats.org/officeDocument/2006/relationships/hyperlink" Target="https://podminky.urs.cz/item/CS_URS_2022_01/997013111" TargetMode="External"/><Relationship Id="rId66" Type="http://schemas.openxmlformats.org/officeDocument/2006/relationships/hyperlink" Target="https://podminky.urs.cz/item/CS_URS_2022_01/722174023" TargetMode="External"/><Relationship Id="rId74" Type="http://schemas.openxmlformats.org/officeDocument/2006/relationships/hyperlink" Target="https://podminky.urs.cz/item/CS_URS_2022_01/741820011" TargetMode="External"/><Relationship Id="rId5" Type="http://schemas.openxmlformats.org/officeDocument/2006/relationships/hyperlink" Target="https://podminky.urs.cz/item/CS_URS_2022_01/132251102" TargetMode="External"/><Relationship Id="rId61" Type="http://schemas.openxmlformats.org/officeDocument/2006/relationships/hyperlink" Target="https://podminky.urs.cz/item/CS_URS_2022_01/997013861" TargetMode="External"/><Relationship Id="rId19" Type="http://schemas.openxmlformats.org/officeDocument/2006/relationships/hyperlink" Target="https://podminky.urs.cz/item/CS_URS_2022_01/212755214" TargetMode="External"/><Relationship Id="rId14" Type="http://schemas.openxmlformats.org/officeDocument/2006/relationships/hyperlink" Target="https://podminky.urs.cz/item/CS_URS_2022_01/175111101" TargetMode="External"/><Relationship Id="rId22" Type="http://schemas.openxmlformats.org/officeDocument/2006/relationships/hyperlink" Target="https://podminky.urs.cz/item/CS_URS_2022_01/273313811" TargetMode="External"/><Relationship Id="rId27" Type="http://schemas.openxmlformats.org/officeDocument/2006/relationships/hyperlink" Target="https://podminky.urs.cz/item/CS_URS_2022_01/382413121" TargetMode="External"/><Relationship Id="rId30" Type="http://schemas.openxmlformats.org/officeDocument/2006/relationships/hyperlink" Target="https://podminky.urs.cz/item/CS_URS_2022_01/452351101" TargetMode="External"/><Relationship Id="rId35" Type="http://schemas.openxmlformats.org/officeDocument/2006/relationships/hyperlink" Target="https://podminky.urs.cz/item/CS_URS_2022_01/632481213" TargetMode="External"/><Relationship Id="rId43" Type="http://schemas.openxmlformats.org/officeDocument/2006/relationships/hyperlink" Target="https://podminky.urs.cz/item/CS_URS_2022_01/894608112" TargetMode="External"/><Relationship Id="rId48" Type="http://schemas.openxmlformats.org/officeDocument/2006/relationships/hyperlink" Target="https://podminky.urs.cz/item/CS_URS_2022_01/894812155" TargetMode="External"/><Relationship Id="rId56" Type="http://schemas.openxmlformats.org/officeDocument/2006/relationships/hyperlink" Target="https://podminky.urs.cz/item/CS_URS_2022_01/113106142" TargetMode="External"/><Relationship Id="rId64" Type="http://schemas.openxmlformats.org/officeDocument/2006/relationships/hyperlink" Target="https://podminky.urs.cz/item/CS_URS_2022_01/721173401" TargetMode="External"/><Relationship Id="rId69" Type="http://schemas.openxmlformats.org/officeDocument/2006/relationships/hyperlink" Target="https://podminky.urs.cz/item/CS_URS_2022_01/722290226" TargetMode="External"/><Relationship Id="rId77" Type="http://schemas.openxmlformats.org/officeDocument/2006/relationships/hyperlink" Target="https://podminky.urs.cz/item/CS_URS_2022_01/998776201" TargetMode="External"/><Relationship Id="rId8" Type="http://schemas.openxmlformats.org/officeDocument/2006/relationships/hyperlink" Target="https://podminky.urs.cz/item/CS_URS_2022_01/162351103" TargetMode="External"/><Relationship Id="rId51" Type="http://schemas.openxmlformats.org/officeDocument/2006/relationships/hyperlink" Target="https://podminky.urs.cz/item/CS_URS_2022_01/894812249" TargetMode="External"/><Relationship Id="rId72" Type="http://schemas.openxmlformats.org/officeDocument/2006/relationships/hyperlink" Target="https://podminky.urs.cz/item/CS_URS_2022_01/741410021" TargetMode="External"/><Relationship Id="rId3" Type="http://schemas.openxmlformats.org/officeDocument/2006/relationships/hyperlink" Target="https://podminky.urs.cz/item/CS_URS_2022_01/131251203" TargetMode="External"/><Relationship Id="rId12" Type="http://schemas.openxmlformats.org/officeDocument/2006/relationships/hyperlink" Target="https://podminky.urs.cz/item/CS_URS_2022_01/171201231" TargetMode="External"/><Relationship Id="rId17" Type="http://schemas.openxmlformats.org/officeDocument/2006/relationships/hyperlink" Target="https://podminky.urs.cz/item/CS_URS_2022_01/211561111" TargetMode="External"/><Relationship Id="rId25" Type="http://schemas.openxmlformats.org/officeDocument/2006/relationships/hyperlink" Target="https://podminky.urs.cz/item/CS_URS_2022_01/273351122" TargetMode="External"/><Relationship Id="rId33" Type="http://schemas.openxmlformats.org/officeDocument/2006/relationships/hyperlink" Target="https://podminky.urs.cz/item/CS_URS_2022_01/571901111" TargetMode="External"/><Relationship Id="rId38" Type="http://schemas.openxmlformats.org/officeDocument/2006/relationships/hyperlink" Target="https://podminky.urs.cz/item/CS_URS_2022_01/893811163" TargetMode="External"/><Relationship Id="rId46" Type="http://schemas.openxmlformats.org/officeDocument/2006/relationships/hyperlink" Target="https://podminky.urs.cz/item/CS_URS_2022_01/894812131" TargetMode="External"/><Relationship Id="rId59" Type="http://schemas.openxmlformats.org/officeDocument/2006/relationships/hyperlink" Target="https://podminky.urs.cz/item/CS_URS_2022_01/997013501" TargetMode="External"/><Relationship Id="rId67" Type="http://schemas.openxmlformats.org/officeDocument/2006/relationships/hyperlink" Target="https://podminky.urs.cz/item/CS_URS_2022_01/722181212" TargetMode="External"/><Relationship Id="rId20" Type="http://schemas.openxmlformats.org/officeDocument/2006/relationships/hyperlink" Target="https://podminky.urs.cz/item/CS_URS_2022_01/271542211" TargetMode="External"/><Relationship Id="rId41" Type="http://schemas.openxmlformats.org/officeDocument/2006/relationships/hyperlink" Target="https://podminky.urs.cz/item/CS_URS_2022_01/894502201" TargetMode="External"/><Relationship Id="rId54" Type="http://schemas.openxmlformats.org/officeDocument/2006/relationships/hyperlink" Target="https://podminky.urs.cz/item/CS_URS_2022_01/916331112" TargetMode="External"/><Relationship Id="rId62" Type="http://schemas.openxmlformats.org/officeDocument/2006/relationships/hyperlink" Target="https://podminky.urs.cz/item/CS_URS_2022_01/998011001" TargetMode="External"/><Relationship Id="rId70" Type="http://schemas.openxmlformats.org/officeDocument/2006/relationships/hyperlink" Target="https://podminky.urs.cz/item/CS_URS_2022_01/722290234" TargetMode="External"/><Relationship Id="rId75" Type="http://schemas.openxmlformats.org/officeDocument/2006/relationships/hyperlink" Target="https://podminky.urs.cz/item/CS_URS_2022_01/998741201" TargetMode="External"/><Relationship Id="rId1" Type="http://schemas.openxmlformats.org/officeDocument/2006/relationships/hyperlink" Target="https://podminky.urs.cz/item/CS_URS_2022_01/131251201" TargetMode="External"/><Relationship Id="rId6" Type="http://schemas.openxmlformats.org/officeDocument/2006/relationships/hyperlink" Target="https://podminky.urs.cz/item/CS_URS_2022_01/151101101" TargetMode="External"/><Relationship Id="rId15" Type="http://schemas.openxmlformats.org/officeDocument/2006/relationships/hyperlink" Target="https://podminky.urs.cz/item/CS_URS_2022_01/181951112" TargetMode="External"/><Relationship Id="rId23" Type="http://schemas.openxmlformats.org/officeDocument/2006/relationships/hyperlink" Target="https://podminky.urs.cz/item/CS_URS_2022_01/273321411" TargetMode="External"/><Relationship Id="rId28" Type="http://schemas.openxmlformats.org/officeDocument/2006/relationships/hyperlink" Target="https://podminky.urs.cz/item/CS_URS_2022_01/451573111" TargetMode="External"/><Relationship Id="rId36" Type="http://schemas.openxmlformats.org/officeDocument/2006/relationships/hyperlink" Target="https://podminky.urs.cz/item/CS_URS_2022_01/871275211" TargetMode="External"/><Relationship Id="rId49" Type="http://schemas.openxmlformats.org/officeDocument/2006/relationships/hyperlink" Target="https://podminky.urs.cz/item/CS_URS_2022_01/894812201" TargetMode="External"/><Relationship Id="rId57" Type="http://schemas.openxmlformats.org/officeDocument/2006/relationships/hyperlink" Target="https://podminky.urs.cz/item/CS_URS_2022_01/981513114" TargetMode="External"/><Relationship Id="rId10" Type="http://schemas.openxmlformats.org/officeDocument/2006/relationships/hyperlink" Target="https://podminky.urs.cz/item/CS_URS_2022_01/167151101" TargetMode="External"/><Relationship Id="rId31" Type="http://schemas.openxmlformats.org/officeDocument/2006/relationships/hyperlink" Target="https://podminky.urs.cz/item/CS_URS_2022_01/452368211" TargetMode="External"/><Relationship Id="rId44" Type="http://schemas.openxmlformats.org/officeDocument/2006/relationships/hyperlink" Target="https://podminky.urs.cz/item/CS_URS_2022_01/894608211" TargetMode="External"/><Relationship Id="rId52" Type="http://schemas.openxmlformats.org/officeDocument/2006/relationships/hyperlink" Target="https://podminky.urs.cz/item/CS_URS_2022_01/894812257" TargetMode="External"/><Relationship Id="rId60" Type="http://schemas.openxmlformats.org/officeDocument/2006/relationships/hyperlink" Target="https://podminky.urs.cz/item/CS_URS_2022_01/997013509" TargetMode="External"/><Relationship Id="rId65" Type="http://schemas.openxmlformats.org/officeDocument/2006/relationships/hyperlink" Target="https://podminky.urs.cz/item/CS_URS_2022_01/998721201" TargetMode="External"/><Relationship Id="rId73" Type="http://schemas.openxmlformats.org/officeDocument/2006/relationships/hyperlink" Target="https://podminky.urs.cz/item/CS_URS_2022_01/741420022" TargetMode="External"/><Relationship Id="rId78" Type="http://schemas.openxmlformats.org/officeDocument/2006/relationships/drawing" Target="../drawings/drawing3.xml"/><Relationship Id="rId4" Type="http://schemas.openxmlformats.org/officeDocument/2006/relationships/hyperlink" Target="https://podminky.urs.cz/item/CS_URS_2022_01/132251101" TargetMode="External"/><Relationship Id="rId9" Type="http://schemas.openxmlformats.org/officeDocument/2006/relationships/hyperlink" Target="https://podminky.urs.cz/item/CS_URS_2022_01/162751113" TargetMode="External"/><Relationship Id="rId13" Type="http://schemas.openxmlformats.org/officeDocument/2006/relationships/hyperlink" Target="https://podminky.urs.cz/item/CS_URS_2022_01/174151101" TargetMode="External"/><Relationship Id="rId18" Type="http://schemas.openxmlformats.org/officeDocument/2006/relationships/hyperlink" Target="https://podminky.urs.cz/item/CS_URS_2022_01/211971110" TargetMode="External"/><Relationship Id="rId39" Type="http://schemas.openxmlformats.org/officeDocument/2006/relationships/hyperlink" Target="https://podminky.urs.cz/item/CS_URS_2022_01/894302151" TargetMode="External"/><Relationship Id="rId34" Type="http://schemas.openxmlformats.org/officeDocument/2006/relationships/hyperlink" Target="https://podminky.urs.cz/item/CS_URS_2022_01/579231362" TargetMode="External"/><Relationship Id="rId50" Type="http://schemas.openxmlformats.org/officeDocument/2006/relationships/hyperlink" Target="https://podminky.urs.cz/item/CS_URS_2022_01/894812231" TargetMode="External"/><Relationship Id="rId55" Type="http://schemas.openxmlformats.org/officeDocument/2006/relationships/hyperlink" Target="https://podminky.urs.cz/item/CS_URS_2022_01/935113111" TargetMode="External"/><Relationship Id="rId76" Type="http://schemas.openxmlformats.org/officeDocument/2006/relationships/hyperlink" Target="https://podminky.urs.cz/item/CS_URS_2022_01/776261111" TargetMode="External"/><Relationship Id="rId7" Type="http://schemas.openxmlformats.org/officeDocument/2006/relationships/hyperlink" Target="https://podminky.urs.cz/item/CS_URS_2022_01/151101111" TargetMode="External"/><Relationship Id="rId71" Type="http://schemas.openxmlformats.org/officeDocument/2006/relationships/hyperlink" Target="https://podminky.urs.cz/item/CS_URS_2022_01/998722201" TargetMode="External"/><Relationship Id="rId2" Type="http://schemas.openxmlformats.org/officeDocument/2006/relationships/hyperlink" Target="https://podminky.urs.cz/item/CS_URS_2022_01/131251202" TargetMode="External"/><Relationship Id="rId29" Type="http://schemas.openxmlformats.org/officeDocument/2006/relationships/hyperlink" Target="https://podminky.urs.cz/item/CS_URS_2022_01/452321151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871265221" TargetMode="External"/><Relationship Id="rId21" Type="http://schemas.openxmlformats.org/officeDocument/2006/relationships/hyperlink" Target="https://podminky.urs.cz/item/CS_URS_2022_01/631311125" TargetMode="External"/><Relationship Id="rId42" Type="http://schemas.openxmlformats.org/officeDocument/2006/relationships/hyperlink" Target="https://podminky.urs.cz/item/CS_URS_2022_01/713132311" TargetMode="External"/><Relationship Id="rId47" Type="http://schemas.openxmlformats.org/officeDocument/2006/relationships/hyperlink" Target="https://podminky.urs.cz/item/CS_URS_2022_01/735411126" TargetMode="External"/><Relationship Id="rId63" Type="http://schemas.openxmlformats.org/officeDocument/2006/relationships/hyperlink" Target="https://podminky.urs.cz/item/CS_URS_2022_01/741372061" TargetMode="External"/><Relationship Id="rId68" Type="http://schemas.openxmlformats.org/officeDocument/2006/relationships/hyperlink" Target="https://podminky.urs.cz/item/CS_URS_2022_01/762081150" TargetMode="External"/><Relationship Id="rId84" Type="http://schemas.openxmlformats.org/officeDocument/2006/relationships/hyperlink" Target="https://podminky.urs.cz/item/CS_URS_2022_01/998764201" TargetMode="External"/><Relationship Id="rId89" Type="http://schemas.openxmlformats.org/officeDocument/2006/relationships/hyperlink" Target="https://podminky.urs.cz/item/CS_URS_2022_01/998767201" TargetMode="External"/><Relationship Id="rId16" Type="http://schemas.openxmlformats.org/officeDocument/2006/relationships/hyperlink" Target="https://podminky.urs.cz/item/CS_URS_2022_01/451573111" TargetMode="External"/><Relationship Id="rId11" Type="http://schemas.openxmlformats.org/officeDocument/2006/relationships/hyperlink" Target="https://podminky.urs.cz/item/CS_URS_2022_01/181951112" TargetMode="External"/><Relationship Id="rId32" Type="http://schemas.openxmlformats.org/officeDocument/2006/relationships/hyperlink" Target="https://podminky.urs.cz/item/CS_URS_2022_01/953943211" TargetMode="External"/><Relationship Id="rId37" Type="http://schemas.openxmlformats.org/officeDocument/2006/relationships/hyperlink" Target="https://podminky.urs.cz/item/CS_URS_2022_01/997013804" TargetMode="External"/><Relationship Id="rId53" Type="http://schemas.openxmlformats.org/officeDocument/2006/relationships/hyperlink" Target="https://podminky.urs.cz/item/CS_URS_2022_01/741122611" TargetMode="External"/><Relationship Id="rId58" Type="http://schemas.openxmlformats.org/officeDocument/2006/relationships/hyperlink" Target="https://podminky.urs.cz/item/CS_URS_2022_01/741310561" TargetMode="External"/><Relationship Id="rId74" Type="http://schemas.openxmlformats.org/officeDocument/2006/relationships/hyperlink" Target="https://podminky.urs.cz/item/CS_URS_2022_01/998762201" TargetMode="External"/><Relationship Id="rId79" Type="http://schemas.openxmlformats.org/officeDocument/2006/relationships/hyperlink" Target="https://podminky.urs.cz/item/CS_URS_2022_01/764242331" TargetMode="External"/><Relationship Id="rId5" Type="http://schemas.openxmlformats.org/officeDocument/2006/relationships/hyperlink" Target="https://podminky.urs.cz/item/CS_URS_2022_01/162351103" TargetMode="External"/><Relationship Id="rId90" Type="http://schemas.openxmlformats.org/officeDocument/2006/relationships/hyperlink" Target="https://podminky.urs.cz/item/CS_URS_2022_01/HZS2232" TargetMode="External"/><Relationship Id="rId14" Type="http://schemas.openxmlformats.org/officeDocument/2006/relationships/hyperlink" Target="https://podminky.urs.cz/item/CS_URS_2022_01/274351122" TargetMode="External"/><Relationship Id="rId22" Type="http://schemas.openxmlformats.org/officeDocument/2006/relationships/hyperlink" Target="https://podminky.urs.cz/item/CS_URS_2022_01/631351101" TargetMode="External"/><Relationship Id="rId27" Type="http://schemas.openxmlformats.org/officeDocument/2006/relationships/hyperlink" Target="https://podminky.urs.cz/item/CS_URS_2022_01/894812312" TargetMode="External"/><Relationship Id="rId30" Type="http://schemas.openxmlformats.org/officeDocument/2006/relationships/hyperlink" Target="https://podminky.urs.cz/item/CS_URS_2022_01/894812352" TargetMode="External"/><Relationship Id="rId35" Type="http://schemas.openxmlformats.org/officeDocument/2006/relationships/hyperlink" Target="https://podminky.urs.cz/item/CS_URS_2022_01/997006512" TargetMode="External"/><Relationship Id="rId43" Type="http://schemas.openxmlformats.org/officeDocument/2006/relationships/hyperlink" Target="https://podminky.urs.cz/item/CS_URS_2022_01/713291222" TargetMode="External"/><Relationship Id="rId48" Type="http://schemas.openxmlformats.org/officeDocument/2006/relationships/hyperlink" Target="https://podminky.urs.cz/item/CS_URS_2022_01/998735201" TargetMode="External"/><Relationship Id="rId56" Type="http://schemas.openxmlformats.org/officeDocument/2006/relationships/hyperlink" Target="https://podminky.urs.cz/item/CS_URS_2022_01/741231014" TargetMode="External"/><Relationship Id="rId64" Type="http://schemas.openxmlformats.org/officeDocument/2006/relationships/hyperlink" Target="https://podminky.urs.cz/item/CS_URS_2022_01/741410021" TargetMode="External"/><Relationship Id="rId69" Type="http://schemas.openxmlformats.org/officeDocument/2006/relationships/hyperlink" Target="https://podminky.urs.cz/item/CS_URS_2022_01/762083122" TargetMode="External"/><Relationship Id="rId77" Type="http://schemas.openxmlformats.org/officeDocument/2006/relationships/hyperlink" Target="https://podminky.urs.cz/item/CS_URS_2022_01/764141391" TargetMode="External"/><Relationship Id="rId8" Type="http://schemas.openxmlformats.org/officeDocument/2006/relationships/hyperlink" Target="https://podminky.urs.cz/item/CS_URS_2022_01/171201231" TargetMode="External"/><Relationship Id="rId51" Type="http://schemas.openxmlformats.org/officeDocument/2006/relationships/hyperlink" Target="https://podminky.urs.cz/item/CS_URS_2022_01/741112003" TargetMode="External"/><Relationship Id="rId72" Type="http://schemas.openxmlformats.org/officeDocument/2006/relationships/hyperlink" Target="https://podminky.urs.cz/item/CS_URS_2022_01/762341023" TargetMode="External"/><Relationship Id="rId80" Type="http://schemas.openxmlformats.org/officeDocument/2006/relationships/hyperlink" Target="https://podminky.urs.cz/item/CS_URS_2022_01/764246302" TargetMode="External"/><Relationship Id="rId85" Type="http://schemas.openxmlformats.org/officeDocument/2006/relationships/hyperlink" Target="https://podminky.urs.cz/item/CS_URS_2022_01/766412214" TargetMode="External"/><Relationship Id="rId3" Type="http://schemas.openxmlformats.org/officeDocument/2006/relationships/hyperlink" Target="https://podminky.urs.cz/item/CS_URS_2022_01/132251101" TargetMode="External"/><Relationship Id="rId12" Type="http://schemas.openxmlformats.org/officeDocument/2006/relationships/hyperlink" Target="https://podminky.urs.cz/item/CS_URS_2022_01/274313611" TargetMode="External"/><Relationship Id="rId17" Type="http://schemas.openxmlformats.org/officeDocument/2006/relationships/hyperlink" Target="https://podminky.urs.cz/item/CS_URS_2022_01/564851111" TargetMode="External"/><Relationship Id="rId25" Type="http://schemas.openxmlformats.org/officeDocument/2006/relationships/hyperlink" Target="https://podminky.urs.cz/item/CS_URS_2022_01/871161211" TargetMode="External"/><Relationship Id="rId33" Type="http://schemas.openxmlformats.org/officeDocument/2006/relationships/hyperlink" Target="https://podminky.urs.cz/item/CS_URS_2022_01/113106132" TargetMode="External"/><Relationship Id="rId38" Type="http://schemas.openxmlformats.org/officeDocument/2006/relationships/hyperlink" Target="https://podminky.urs.cz/item/CS_URS_2022_01/997013811" TargetMode="External"/><Relationship Id="rId46" Type="http://schemas.openxmlformats.org/officeDocument/2006/relationships/hyperlink" Target="https://podminky.urs.cz/item/CS_URS_2022_01/998725201" TargetMode="External"/><Relationship Id="rId59" Type="http://schemas.openxmlformats.org/officeDocument/2006/relationships/hyperlink" Target="https://podminky.urs.cz/item/CS_URS_2022_01/741313001" TargetMode="External"/><Relationship Id="rId67" Type="http://schemas.openxmlformats.org/officeDocument/2006/relationships/hyperlink" Target="https://podminky.urs.cz/item/CS_URS_2022_01/998741201" TargetMode="External"/><Relationship Id="rId20" Type="http://schemas.openxmlformats.org/officeDocument/2006/relationships/hyperlink" Target="https://podminky.urs.cz/item/CS_URS_2022_01/631311122" TargetMode="External"/><Relationship Id="rId41" Type="http://schemas.openxmlformats.org/officeDocument/2006/relationships/hyperlink" Target="https://podminky.urs.cz/item/CS_URS_2022_01/998014211" TargetMode="External"/><Relationship Id="rId54" Type="http://schemas.openxmlformats.org/officeDocument/2006/relationships/hyperlink" Target="https://podminky.urs.cz/item/CS_URS_2022_01/741122642" TargetMode="External"/><Relationship Id="rId62" Type="http://schemas.openxmlformats.org/officeDocument/2006/relationships/hyperlink" Target="https://podminky.urs.cz/item/CS_URS_2022_01/741321003" TargetMode="External"/><Relationship Id="rId70" Type="http://schemas.openxmlformats.org/officeDocument/2006/relationships/hyperlink" Target="https://podminky.urs.cz/item/CS_URS_2022_01/762332531" TargetMode="External"/><Relationship Id="rId75" Type="http://schemas.openxmlformats.org/officeDocument/2006/relationships/hyperlink" Target="https://podminky.urs.cz/item/CS_URS_2022_01/764042419" TargetMode="External"/><Relationship Id="rId83" Type="http://schemas.openxmlformats.org/officeDocument/2006/relationships/hyperlink" Target="https://podminky.urs.cz/item/CS_URS_2022_01/764548323" TargetMode="External"/><Relationship Id="rId88" Type="http://schemas.openxmlformats.org/officeDocument/2006/relationships/hyperlink" Target="https://podminky.urs.cz/item/CS_URS_2022_01/767492012" TargetMode="External"/><Relationship Id="rId91" Type="http://schemas.openxmlformats.org/officeDocument/2006/relationships/drawing" Target="../drawings/drawing4.xml"/><Relationship Id="rId1" Type="http://schemas.openxmlformats.org/officeDocument/2006/relationships/hyperlink" Target="https://podminky.urs.cz/item/CS_URS_2022_01/122452204" TargetMode="External"/><Relationship Id="rId6" Type="http://schemas.openxmlformats.org/officeDocument/2006/relationships/hyperlink" Target="https://podminky.urs.cz/item/CS_URS_2022_01/162751113" TargetMode="External"/><Relationship Id="rId15" Type="http://schemas.openxmlformats.org/officeDocument/2006/relationships/hyperlink" Target="https://podminky.urs.cz/item/CS_URS_2022_01/381181001" TargetMode="External"/><Relationship Id="rId23" Type="http://schemas.openxmlformats.org/officeDocument/2006/relationships/hyperlink" Target="https://podminky.urs.cz/item/CS_URS_2022_01/631351102" TargetMode="External"/><Relationship Id="rId28" Type="http://schemas.openxmlformats.org/officeDocument/2006/relationships/hyperlink" Target="https://podminky.urs.cz/item/CS_URS_2022_01/894812335" TargetMode="External"/><Relationship Id="rId36" Type="http://schemas.openxmlformats.org/officeDocument/2006/relationships/hyperlink" Target="https://podminky.urs.cz/item/CS_URS_2022_01/997006519" TargetMode="External"/><Relationship Id="rId49" Type="http://schemas.openxmlformats.org/officeDocument/2006/relationships/hyperlink" Target="https://podminky.urs.cz/item/CS_URS_2022_01/741110511" TargetMode="External"/><Relationship Id="rId57" Type="http://schemas.openxmlformats.org/officeDocument/2006/relationships/hyperlink" Target="https://podminky.urs.cz/item/CS_URS_2022_01/741310001" TargetMode="External"/><Relationship Id="rId10" Type="http://schemas.openxmlformats.org/officeDocument/2006/relationships/hyperlink" Target="https://podminky.urs.cz/item/CS_URS_2022_01/175151101" TargetMode="External"/><Relationship Id="rId31" Type="http://schemas.openxmlformats.org/officeDocument/2006/relationships/hyperlink" Target="https://podminky.urs.cz/item/CS_URS_2022_01/916331112" TargetMode="External"/><Relationship Id="rId44" Type="http://schemas.openxmlformats.org/officeDocument/2006/relationships/hyperlink" Target="https://podminky.urs.cz/item/CS_URS_2022_01/998713201" TargetMode="External"/><Relationship Id="rId52" Type="http://schemas.openxmlformats.org/officeDocument/2006/relationships/hyperlink" Target="https://podminky.urs.cz/item/CS_URS_2022_01/741122601" TargetMode="External"/><Relationship Id="rId60" Type="http://schemas.openxmlformats.org/officeDocument/2006/relationships/hyperlink" Target="https://podminky.urs.cz/item/CS_URS_2022_01/741320105" TargetMode="External"/><Relationship Id="rId65" Type="http://schemas.openxmlformats.org/officeDocument/2006/relationships/hyperlink" Target="https://podminky.urs.cz/item/CS_URS_2022_01/741420022" TargetMode="External"/><Relationship Id="rId73" Type="http://schemas.openxmlformats.org/officeDocument/2006/relationships/hyperlink" Target="https://podminky.urs.cz/item/CS_URS_2022_01/762395000" TargetMode="External"/><Relationship Id="rId78" Type="http://schemas.openxmlformats.org/officeDocument/2006/relationships/hyperlink" Target="https://podminky.urs.cz/item/CS_URS_2022_01/764242305" TargetMode="External"/><Relationship Id="rId81" Type="http://schemas.openxmlformats.org/officeDocument/2006/relationships/hyperlink" Target="https://podminky.urs.cz/item/CS_URS_2022_01/764541303" TargetMode="External"/><Relationship Id="rId86" Type="http://schemas.openxmlformats.org/officeDocument/2006/relationships/hyperlink" Target="https://podminky.urs.cz/item/CS_URS_2022_01/766421214" TargetMode="External"/><Relationship Id="rId4" Type="http://schemas.openxmlformats.org/officeDocument/2006/relationships/hyperlink" Target="https://podminky.urs.cz/item/CS_URS_2022_01/132254203" TargetMode="External"/><Relationship Id="rId9" Type="http://schemas.openxmlformats.org/officeDocument/2006/relationships/hyperlink" Target="https://podminky.urs.cz/item/CS_URS_2022_01/174151101" TargetMode="External"/><Relationship Id="rId13" Type="http://schemas.openxmlformats.org/officeDocument/2006/relationships/hyperlink" Target="https://podminky.urs.cz/item/CS_URS_2022_01/274351121" TargetMode="External"/><Relationship Id="rId18" Type="http://schemas.openxmlformats.org/officeDocument/2006/relationships/hyperlink" Target="https://podminky.urs.cz/item/CS_URS_2022_01/564871111" TargetMode="External"/><Relationship Id="rId39" Type="http://schemas.openxmlformats.org/officeDocument/2006/relationships/hyperlink" Target="https://podminky.urs.cz/item/CS_URS_2022_01/997013814" TargetMode="External"/><Relationship Id="rId34" Type="http://schemas.openxmlformats.org/officeDocument/2006/relationships/hyperlink" Target="https://podminky.urs.cz/item/CS_URS_2022_01/981011112" TargetMode="External"/><Relationship Id="rId50" Type="http://schemas.openxmlformats.org/officeDocument/2006/relationships/hyperlink" Target="https://podminky.urs.cz/item/CS_URS_2022_01/741112002" TargetMode="External"/><Relationship Id="rId55" Type="http://schemas.openxmlformats.org/officeDocument/2006/relationships/hyperlink" Target="https://podminky.urs.cz/item/CS_URS_2022_01/741210001" TargetMode="External"/><Relationship Id="rId76" Type="http://schemas.openxmlformats.org/officeDocument/2006/relationships/hyperlink" Target="https://podminky.urs.cz/item/CS_URS_2022_01/764141301" TargetMode="External"/><Relationship Id="rId7" Type="http://schemas.openxmlformats.org/officeDocument/2006/relationships/hyperlink" Target="https://podminky.urs.cz/item/CS_URS_2022_01/167151111" TargetMode="External"/><Relationship Id="rId71" Type="http://schemas.openxmlformats.org/officeDocument/2006/relationships/hyperlink" Target="https://podminky.urs.cz/item/CS_URS_2022_01/762332534" TargetMode="External"/><Relationship Id="rId2" Type="http://schemas.openxmlformats.org/officeDocument/2006/relationships/hyperlink" Target="https://podminky.urs.cz/item/CS_URS_2022_01/131251102" TargetMode="External"/><Relationship Id="rId29" Type="http://schemas.openxmlformats.org/officeDocument/2006/relationships/hyperlink" Target="https://podminky.urs.cz/item/CS_URS_2022_01/894812339" TargetMode="External"/><Relationship Id="rId24" Type="http://schemas.openxmlformats.org/officeDocument/2006/relationships/hyperlink" Target="https://podminky.urs.cz/item/CS_URS_2022_01/637121113" TargetMode="External"/><Relationship Id="rId40" Type="http://schemas.openxmlformats.org/officeDocument/2006/relationships/hyperlink" Target="https://podminky.urs.cz/item/CS_URS_2022_01/997013861" TargetMode="External"/><Relationship Id="rId45" Type="http://schemas.openxmlformats.org/officeDocument/2006/relationships/hyperlink" Target="https://podminky.urs.cz/item/CS_URS_2022_01/725539201" TargetMode="External"/><Relationship Id="rId66" Type="http://schemas.openxmlformats.org/officeDocument/2006/relationships/hyperlink" Target="https://podminky.urs.cz/item/CS_URS_2022_01/741810001" TargetMode="External"/><Relationship Id="rId87" Type="http://schemas.openxmlformats.org/officeDocument/2006/relationships/hyperlink" Target="https://podminky.urs.cz/item/CS_URS_2022_01/998766201" TargetMode="External"/><Relationship Id="rId61" Type="http://schemas.openxmlformats.org/officeDocument/2006/relationships/hyperlink" Target="https://podminky.urs.cz/item/CS_URS_2022_01/741320165" TargetMode="External"/><Relationship Id="rId82" Type="http://schemas.openxmlformats.org/officeDocument/2006/relationships/hyperlink" Target="https://podminky.urs.cz/item/CS_URS_2022_01/764541344" TargetMode="External"/><Relationship Id="rId19" Type="http://schemas.openxmlformats.org/officeDocument/2006/relationships/hyperlink" Target="https://podminky.urs.cz/item/CS_URS_2022_01/596211113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1411151" TargetMode="External"/><Relationship Id="rId13" Type="http://schemas.openxmlformats.org/officeDocument/2006/relationships/hyperlink" Target="https://podminky.urs.cz/item/CS_URS_2022_01/185811212" TargetMode="External"/><Relationship Id="rId18" Type="http://schemas.openxmlformats.org/officeDocument/2006/relationships/hyperlink" Target="https://podminky.urs.cz/item/CS_URS_2022_01/348101240" TargetMode="External"/><Relationship Id="rId3" Type="http://schemas.openxmlformats.org/officeDocument/2006/relationships/hyperlink" Target="https://podminky.urs.cz/item/CS_URS_2022_01/131111333" TargetMode="External"/><Relationship Id="rId21" Type="http://schemas.openxmlformats.org/officeDocument/2006/relationships/hyperlink" Target="https://podminky.urs.cz/item/CS_URS_2022_01/348401130" TargetMode="External"/><Relationship Id="rId7" Type="http://schemas.openxmlformats.org/officeDocument/2006/relationships/hyperlink" Target="https://podminky.urs.cz/item/CS_URS_2022_01/181311103" TargetMode="External"/><Relationship Id="rId12" Type="http://schemas.openxmlformats.org/officeDocument/2006/relationships/hyperlink" Target="https://podminky.urs.cz/item/CS_URS_2022_01/184803113" TargetMode="External"/><Relationship Id="rId17" Type="http://schemas.openxmlformats.org/officeDocument/2006/relationships/hyperlink" Target="https://podminky.urs.cz/item/CS_URS_2022_01/348101210" TargetMode="External"/><Relationship Id="rId25" Type="http://schemas.openxmlformats.org/officeDocument/2006/relationships/drawing" Target="../drawings/drawing5.xml"/><Relationship Id="rId2" Type="http://schemas.openxmlformats.org/officeDocument/2006/relationships/hyperlink" Target="https://podminky.urs.cz/item/CS_URS_2022_01/122211101" TargetMode="External"/><Relationship Id="rId16" Type="http://schemas.openxmlformats.org/officeDocument/2006/relationships/hyperlink" Target="https://podminky.urs.cz/item/CS_URS_2022_01/338171123" TargetMode="External"/><Relationship Id="rId20" Type="http://schemas.openxmlformats.org/officeDocument/2006/relationships/hyperlink" Target="https://podminky.urs.cz/item/CS_URS_2022_01/348121221" TargetMode="External"/><Relationship Id="rId1" Type="http://schemas.openxmlformats.org/officeDocument/2006/relationships/hyperlink" Target="https://podminky.urs.cz/item/CS_URS_2022_01/111211201" TargetMode="External"/><Relationship Id="rId6" Type="http://schemas.openxmlformats.org/officeDocument/2006/relationships/hyperlink" Target="https://podminky.urs.cz/item/CS_URS_2022_01/171201231" TargetMode="External"/><Relationship Id="rId11" Type="http://schemas.openxmlformats.org/officeDocument/2006/relationships/hyperlink" Target="https://podminky.urs.cz/item/CS_URS_2022_01/183451441" TargetMode="External"/><Relationship Id="rId24" Type="http://schemas.openxmlformats.org/officeDocument/2006/relationships/hyperlink" Target="https://podminky.urs.cz/item/CS_URS_2022_01/998011001" TargetMode="External"/><Relationship Id="rId5" Type="http://schemas.openxmlformats.org/officeDocument/2006/relationships/hyperlink" Target="https://podminky.urs.cz/item/CS_URS_2022_01/162751113" TargetMode="External"/><Relationship Id="rId15" Type="http://schemas.openxmlformats.org/officeDocument/2006/relationships/hyperlink" Target="https://podminky.urs.cz/item/CS_URS_2022_01/338171113" TargetMode="External"/><Relationship Id="rId23" Type="http://schemas.openxmlformats.org/officeDocument/2006/relationships/hyperlink" Target="https://podminky.urs.cz/item/CS_URS_2021_02/596211113" TargetMode="External"/><Relationship Id="rId10" Type="http://schemas.openxmlformats.org/officeDocument/2006/relationships/hyperlink" Target="https://podminky.urs.cz/item/CS_URS_2022_01/183451432" TargetMode="External"/><Relationship Id="rId19" Type="http://schemas.openxmlformats.org/officeDocument/2006/relationships/hyperlink" Target="https://podminky.urs.cz/item/CS_URS_2022_01/348101250" TargetMode="External"/><Relationship Id="rId4" Type="http://schemas.openxmlformats.org/officeDocument/2006/relationships/hyperlink" Target="https://podminky.urs.cz/item/CS_URS_2022_01/131212532" TargetMode="External"/><Relationship Id="rId9" Type="http://schemas.openxmlformats.org/officeDocument/2006/relationships/hyperlink" Target="https://podminky.urs.cz/item/CS_URS_2022_01/181911101" TargetMode="External"/><Relationship Id="rId14" Type="http://schemas.openxmlformats.org/officeDocument/2006/relationships/hyperlink" Target="https://podminky.urs.cz/item/CS_URS_2022_01/185811221" TargetMode="External"/><Relationship Id="rId22" Type="http://schemas.openxmlformats.org/officeDocument/2006/relationships/hyperlink" Target="https://podminky.urs.cz/item/CS_URS_2021_02/5648511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273351121" TargetMode="External"/><Relationship Id="rId13" Type="http://schemas.openxmlformats.org/officeDocument/2006/relationships/hyperlink" Target="https://podminky.urs.cz/item/CS_URS_2022_01/564861011" TargetMode="External"/><Relationship Id="rId18" Type="http://schemas.openxmlformats.org/officeDocument/2006/relationships/hyperlink" Target="https://podminky.urs.cz/item/CS_URS_2022_01/762512811" TargetMode="External"/><Relationship Id="rId26" Type="http://schemas.openxmlformats.org/officeDocument/2006/relationships/hyperlink" Target="https://podminky.urs.cz/item/CS_URS_2022_01/HZS2231" TargetMode="External"/><Relationship Id="rId3" Type="http://schemas.openxmlformats.org/officeDocument/2006/relationships/hyperlink" Target="https://podminky.urs.cz/item/CS_URS_2022_01/162751113" TargetMode="External"/><Relationship Id="rId21" Type="http://schemas.openxmlformats.org/officeDocument/2006/relationships/hyperlink" Target="https://podminky.urs.cz/item/CS_URS_2022_01/997013509" TargetMode="External"/><Relationship Id="rId7" Type="http://schemas.openxmlformats.org/officeDocument/2006/relationships/hyperlink" Target="https://podminky.urs.cz/item/CS_URS_2021_02/273313611" TargetMode="External"/><Relationship Id="rId12" Type="http://schemas.openxmlformats.org/officeDocument/2006/relationships/hyperlink" Target="https://podminky.urs.cz/item/CS_URS_2021_02/275351122" TargetMode="External"/><Relationship Id="rId17" Type="http://schemas.openxmlformats.org/officeDocument/2006/relationships/hyperlink" Target="https://podminky.urs.cz/item/CS_URS_2022_01/113106142" TargetMode="External"/><Relationship Id="rId25" Type="http://schemas.openxmlformats.org/officeDocument/2006/relationships/hyperlink" Target="https://podminky.urs.cz/item/CS_URS_2021_02/HZS1292" TargetMode="External"/><Relationship Id="rId2" Type="http://schemas.openxmlformats.org/officeDocument/2006/relationships/hyperlink" Target="https://podminky.urs.cz/item/CS_URS_2021_02/122251104" TargetMode="External"/><Relationship Id="rId16" Type="http://schemas.openxmlformats.org/officeDocument/2006/relationships/hyperlink" Target="https://podminky.urs.cz/item/CS_URS_2022_01/916331112" TargetMode="External"/><Relationship Id="rId20" Type="http://schemas.openxmlformats.org/officeDocument/2006/relationships/hyperlink" Target="https://podminky.urs.cz/item/CS_URS_2022_01/997013501" TargetMode="External"/><Relationship Id="rId1" Type="http://schemas.openxmlformats.org/officeDocument/2006/relationships/hyperlink" Target="https://podminky.urs.cz/item/CS_URS_2021_02/111251101" TargetMode="External"/><Relationship Id="rId6" Type="http://schemas.openxmlformats.org/officeDocument/2006/relationships/hyperlink" Target="https://podminky.urs.cz/item/CS_URS_2021_02/271572211" TargetMode="External"/><Relationship Id="rId11" Type="http://schemas.openxmlformats.org/officeDocument/2006/relationships/hyperlink" Target="https://podminky.urs.cz/item/CS_URS_2021_02/275351121" TargetMode="External"/><Relationship Id="rId24" Type="http://schemas.openxmlformats.org/officeDocument/2006/relationships/hyperlink" Target="https://podminky.urs.cz/item/CS_URS_2022_01/998011001" TargetMode="External"/><Relationship Id="rId5" Type="http://schemas.openxmlformats.org/officeDocument/2006/relationships/hyperlink" Target="https://podminky.urs.cz/item/CS_URS_2022_01/181951112" TargetMode="External"/><Relationship Id="rId15" Type="http://schemas.openxmlformats.org/officeDocument/2006/relationships/hyperlink" Target="https://podminky.urs.cz/item/CS_URS_2022_01/579231362" TargetMode="External"/><Relationship Id="rId23" Type="http://schemas.openxmlformats.org/officeDocument/2006/relationships/hyperlink" Target="https://podminky.urs.cz/item/CS_URS_2022_01/997013861" TargetMode="External"/><Relationship Id="rId28" Type="http://schemas.openxmlformats.org/officeDocument/2006/relationships/drawing" Target="../drawings/drawing6.xml"/><Relationship Id="rId10" Type="http://schemas.openxmlformats.org/officeDocument/2006/relationships/hyperlink" Target="https://podminky.urs.cz/item/CS_URS_2021_02/275313611" TargetMode="External"/><Relationship Id="rId19" Type="http://schemas.openxmlformats.org/officeDocument/2006/relationships/hyperlink" Target="https://podminky.urs.cz/item/CS_URS_2022_01/997006003" TargetMode="External"/><Relationship Id="rId4" Type="http://schemas.openxmlformats.org/officeDocument/2006/relationships/hyperlink" Target="https://podminky.urs.cz/item/CS_URS_2022_01/171201231" TargetMode="External"/><Relationship Id="rId9" Type="http://schemas.openxmlformats.org/officeDocument/2006/relationships/hyperlink" Target="https://podminky.urs.cz/item/CS_URS_2021_02/273351122" TargetMode="External"/><Relationship Id="rId14" Type="http://schemas.openxmlformats.org/officeDocument/2006/relationships/hyperlink" Target="https://podminky.urs.cz/item/CS_URS_2022_01/571901111" TargetMode="External"/><Relationship Id="rId22" Type="http://schemas.openxmlformats.org/officeDocument/2006/relationships/hyperlink" Target="https://podminky.urs.cz/item/CS_URS_2022_01/997013821" TargetMode="External"/><Relationship Id="rId27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45303000" TargetMode="External"/><Relationship Id="rId3" Type="http://schemas.openxmlformats.org/officeDocument/2006/relationships/hyperlink" Target="https://podminky.urs.cz/item/CS_URS_2022_01/013254000" TargetMode="External"/><Relationship Id="rId7" Type="http://schemas.openxmlformats.org/officeDocument/2006/relationships/hyperlink" Target="https://podminky.urs.cz/item/CS_URS_2022_01/042503000" TargetMode="External"/><Relationship Id="rId2" Type="http://schemas.openxmlformats.org/officeDocument/2006/relationships/hyperlink" Target="https://podminky.urs.cz/item/CS_URS_2022_01/012403000" TargetMode="External"/><Relationship Id="rId1" Type="http://schemas.openxmlformats.org/officeDocument/2006/relationships/hyperlink" Target="https://podminky.urs.cz/item/CS_URS_2022_01/012002000" TargetMode="External"/><Relationship Id="rId6" Type="http://schemas.openxmlformats.org/officeDocument/2006/relationships/hyperlink" Target="https://podminky.urs.cz/item/CS_URS_2022_01/041403000" TargetMode="External"/><Relationship Id="rId5" Type="http://schemas.openxmlformats.org/officeDocument/2006/relationships/hyperlink" Target="https://podminky.urs.cz/item/CS_URS_2022_01/030001000" TargetMode="External"/><Relationship Id="rId10" Type="http://schemas.openxmlformats.org/officeDocument/2006/relationships/drawing" Target="../drawings/drawing7.xml"/><Relationship Id="rId4" Type="http://schemas.openxmlformats.org/officeDocument/2006/relationships/hyperlink" Target="https://podminky.urs.cz/item/CS_URS_2022_01/013294000" TargetMode="External"/><Relationship Id="rId9" Type="http://schemas.openxmlformats.org/officeDocument/2006/relationships/hyperlink" Target="https://podminky.urs.cz/item/CS_URS_2022_01/062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3"/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51" t="s">
        <v>14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1"/>
      <c r="AQ5" s="21"/>
      <c r="AR5" s="19"/>
      <c r="BE5" s="34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53" t="s">
        <v>17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1"/>
      <c r="AQ6" s="21"/>
      <c r="AR6" s="19"/>
      <c r="BE6" s="34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349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349"/>
      <c r="BS8" s="16" t="s">
        <v>6</v>
      </c>
    </row>
    <row r="9" spans="1:74" s="1" customFormat="1" ht="29.25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0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0" t="s">
        <v>29</v>
      </c>
      <c r="AO9" s="21"/>
      <c r="AP9" s="21"/>
      <c r="AQ9" s="21"/>
      <c r="AR9" s="19"/>
      <c r="BE9" s="349"/>
      <c r="BS9" s="16" t="s">
        <v>6</v>
      </c>
    </row>
    <row r="10" spans="1:74" s="1" customFormat="1" ht="12" customHeight="1">
      <c r="B10" s="20"/>
      <c r="C10" s="21"/>
      <c r="D10" s="28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31</v>
      </c>
      <c r="AL10" s="21"/>
      <c r="AM10" s="21"/>
      <c r="AN10" s="26" t="s">
        <v>32</v>
      </c>
      <c r="AO10" s="21"/>
      <c r="AP10" s="21"/>
      <c r="AQ10" s="21"/>
      <c r="AR10" s="19"/>
      <c r="BE10" s="34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34</v>
      </c>
      <c r="AL11" s="21"/>
      <c r="AM11" s="21"/>
      <c r="AN11" s="26" t="s">
        <v>35</v>
      </c>
      <c r="AO11" s="21"/>
      <c r="AP11" s="21"/>
      <c r="AQ11" s="21"/>
      <c r="AR11" s="19"/>
      <c r="BE11" s="34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49"/>
      <c r="BS12" s="16" t="s">
        <v>6</v>
      </c>
    </row>
    <row r="13" spans="1:74" s="1" customFormat="1" ht="12" customHeight="1">
      <c r="B13" s="20"/>
      <c r="C13" s="21"/>
      <c r="D13" s="28" t="s">
        <v>36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31</v>
      </c>
      <c r="AL13" s="21"/>
      <c r="AM13" s="21"/>
      <c r="AN13" s="31" t="s">
        <v>37</v>
      </c>
      <c r="AO13" s="21"/>
      <c r="AP13" s="21"/>
      <c r="AQ13" s="21"/>
      <c r="AR13" s="19"/>
      <c r="BE13" s="349"/>
      <c r="BS13" s="16" t="s">
        <v>6</v>
      </c>
    </row>
    <row r="14" spans="1:74" ht="12.75">
      <c r="B14" s="20"/>
      <c r="C14" s="21"/>
      <c r="D14" s="21"/>
      <c r="E14" s="354" t="s">
        <v>37</v>
      </c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28" t="s">
        <v>34</v>
      </c>
      <c r="AL14" s="21"/>
      <c r="AM14" s="21"/>
      <c r="AN14" s="31" t="s">
        <v>37</v>
      </c>
      <c r="AO14" s="21"/>
      <c r="AP14" s="21"/>
      <c r="AQ14" s="21"/>
      <c r="AR14" s="19"/>
      <c r="BE14" s="34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49"/>
      <c r="BS15" s="16" t="s">
        <v>4</v>
      </c>
    </row>
    <row r="16" spans="1:74" s="1" customFormat="1" ht="12" customHeight="1">
      <c r="B16" s="20"/>
      <c r="C16" s="21"/>
      <c r="D16" s="28" t="s">
        <v>38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31</v>
      </c>
      <c r="AL16" s="21"/>
      <c r="AM16" s="21"/>
      <c r="AN16" s="26" t="s">
        <v>32</v>
      </c>
      <c r="AO16" s="21"/>
      <c r="AP16" s="21"/>
      <c r="AQ16" s="21"/>
      <c r="AR16" s="19"/>
      <c r="BE16" s="34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34</v>
      </c>
      <c r="AL17" s="21"/>
      <c r="AM17" s="21"/>
      <c r="AN17" s="26" t="s">
        <v>35</v>
      </c>
      <c r="AO17" s="21"/>
      <c r="AP17" s="21"/>
      <c r="AQ17" s="21"/>
      <c r="AR17" s="19"/>
      <c r="BE17" s="349"/>
      <c r="BS17" s="16" t="s">
        <v>39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49"/>
      <c r="BS18" s="16" t="s">
        <v>6</v>
      </c>
    </row>
    <row r="19" spans="1:71" s="1" customFormat="1" ht="12" customHeight="1">
      <c r="B19" s="20"/>
      <c r="C19" s="21"/>
      <c r="D19" s="28" t="s">
        <v>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31</v>
      </c>
      <c r="AL19" s="21"/>
      <c r="AM19" s="21"/>
      <c r="AN19" s="26" t="s">
        <v>41</v>
      </c>
      <c r="AO19" s="21"/>
      <c r="AP19" s="21"/>
      <c r="AQ19" s="21"/>
      <c r="AR19" s="19"/>
      <c r="BE19" s="34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42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34</v>
      </c>
      <c r="AL20" s="21"/>
      <c r="AM20" s="21"/>
      <c r="AN20" s="26" t="s">
        <v>43</v>
      </c>
      <c r="AO20" s="21"/>
      <c r="AP20" s="21"/>
      <c r="AQ20" s="21"/>
      <c r="AR20" s="19"/>
      <c r="BE20" s="349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49"/>
    </row>
    <row r="22" spans="1:71" s="1" customFormat="1" ht="12" customHeight="1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49"/>
    </row>
    <row r="23" spans="1:71" s="1" customFormat="1" ht="47.25" customHeight="1">
      <c r="B23" s="20"/>
      <c r="C23" s="21"/>
      <c r="D23" s="21"/>
      <c r="E23" s="356" t="s">
        <v>45</v>
      </c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6"/>
      <c r="AM23" s="356"/>
      <c r="AN23" s="356"/>
      <c r="AO23" s="21"/>
      <c r="AP23" s="21"/>
      <c r="AQ23" s="21"/>
      <c r="AR23" s="19"/>
      <c r="BE23" s="34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49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349"/>
    </row>
    <row r="26" spans="1:71" s="2" customFormat="1" ht="25.9" customHeight="1">
      <c r="A26" s="34"/>
      <c r="B26" s="35"/>
      <c r="C26" s="36"/>
      <c r="D26" s="37" t="s">
        <v>46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0">
        <f>ROUND(AG54,2)</f>
        <v>0</v>
      </c>
      <c r="AL26" s="341"/>
      <c r="AM26" s="341"/>
      <c r="AN26" s="341"/>
      <c r="AO26" s="341"/>
      <c r="AP26" s="36"/>
      <c r="AQ26" s="36"/>
      <c r="AR26" s="39"/>
      <c r="BE26" s="349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49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2" t="s">
        <v>47</v>
      </c>
      <c r="M28" s="342"/>
      <c r="N28" s="342"/>
      <c r="O28" s="342"/>
      <c r="P28" s="342"/>
      <c r="Q28" s="36"/>
      <c r="R28" s="36"/>
      <c r="S28" s="36"/>
      <c r="T28" s="36"/>
      <c r="U28" s="36"/>
      <c r="V28" s="36"/>
      <c r="W28" s="342" t="s">
        <v>48</v>
      </c>
      <c r="X28" s="342"/>
      <c r="Y28" s="342"/>
      <c r="Z28" s="342"/>
      <c r="AA28" s="342"/>
      <c r="AB28" s="342"/>
      <c r="AC28" s="342"/>
      <c r="AD28" s="342"/>
      <c r="AE28" s="342"/>
      <c r="AF28" s="36"/>
      <c r="AG28" s="36"/>
      <c r="AH28" s="36"/>
      <c r="AI28" s="36"/>
      <c r="AJ28" s="36"/>
      <c r="AK28" s="342" t="s">
        <v>49</v>
      </c>
      <c r="AL28" s="342"/>
      <c r="AM28" s="342"/>
      <c r="AN28" s="342"/>
      <c r="AO28" s="342"/>
      <c r="AP28" s="36"/>
      <c r="AQ28" s="36"/>
      <c r="AR28" s="39"/>
      <c r="BE28" s="349"/>
    </row>
    <row r="29" spans="1:71" s="3" customFormat="1" ht="14.45" customHeight="1">
      <c r="B29" s="40"/>
      <c r="C29" s="41"/>
      <c r="D29" s="28" t="s">
        <v>50</v>
      </c>
      <c r="E29" s="41"/>
      <c r="F29" s="28" t="s">
        <v>51</v>
      </c>
      <c r="G29" s="41"/>
      <c r="H29" s="41"/>
      <c r="I29" s="41"/>
      <c r="J29" s="41"/>
      <c r="K29" s="41"/>
      <c r="L29" s="336">
        <v>0.21</v>
      </c>
      <c r="M29" s="335"/>
      <c r="N29" s="335"/>
      <c r="O29" s="335"/>
      <c r="P29" s="335"/>
      <c r="Q29" s="41"/>
      <c r="R29" s="41"/>
      <c r="S29" s="41"/>
      <c r="T29" s="41"/>
      <c r="U29" s="41"/>
      <c r="V29" s="41"/>
      <c r="W29" s="334">
        <f>ROUND(AZ54, 2)</f>
        <v>0</v>
      </c>
      <c r="X29" s="335"/>
      <c r="Y29" s="335"/>
      <c r="Z29" s="335"/>
      <c r="AA29" s="335"/>
      <c r="AB29" s="335"/>
      <c r="AC29" s="335"/>
      <c r="AD29" s="335"/>
      <c r="AE29" s="335"/>
      <c r="AF29" s="41"/>
      <c r="AG29" s="41"/>
      <c r="AH29" s="41"/>
      <c r="AI29" s="41"/>
      <c r="AJ29" s="41"/>
      <c r="AK29" s="334">
        <f>ROUND(AV54, 2)</f>
        <v>0</v>
      </c>
      <c r="AL29" s="335"/>
      <c r="AM29" s="335"/>
      <c r="AN29" s="335"/>
      <c r="AO29" s="335"/>
      <c r="AP29" s="41"/>
      <c r="AQ29" s="41"/>
      <c r="AR29" s="42"/>
      <c r="BE29" s="350"/>
    </row>
    <row r="30" spans="1:71" s="3" customFormat="1" ht="14.45" customHeight="1">
      <c r="B30" s="40"/>
      <c r="C30" s="41"/>
      <c r="D30" s="41"/>
      <c r="E30" s="41"/>
      <c r="F30" s="28" t="s">
        <v>52</v>
      </c>
      <c r="G30" s="41"/>
      <c r="H30" s="41"/>
      <c r="I30" s="41"/>
      <c r="J30" s="41"/>
      <c r="K30" s="41"/>
      <c r="L30" s="336">
        <v>0.15</v>
      </c>
      <c r="M30" s="335"/>
      <c r="N30" s="335"/>
      <c r="O30" s="335"/>
      <c r="P30" s="335"/>
      <c r="Q30" s="41"/>
      <c r="R30" s="41"/>
      <c r="S30" s="41"/>
      <c r="T30" s="41"/>
      <c r="U30" s="41"/>
      <c r="V30" s="41"/>
      <c r="W30" s="334">
        <f>ROUND(BA54, 2)</f>
        <v>0</v>
      </c>
      <c r="X30" s="335"/>
      <c r="Y30" s="335"/>
      <c r="Z30" s="335"/>
      <c r="AA30" s="335"/>
      <c r="AB30" s="335"/>
      <c r="AC30" s="335"/>
      <c r="AD30" s="335"/>
      <c r="AE30" s="335"/>
      <c r="AF30" s="41"/>
      <c r="AG30" s="41"/>
      <c r="AH30" s="41"/>
      <c r="AI30" s="41"/>
      <c r="AJ30" s="41"/>
      <c r="AK30" s="334">
        <f>ROUND(AW54, 2)</f>
        <v>0</v>
      </c>
      <c r="AL30" s="335"/>
      <c r="AM30" s="335"/>
      <c r="AN30" s="335"/>
      <c r="AO30" s="335"/>
      <c r="AP30" s="41"/>
      <c r="AQ30" s="41"/>
      <c r="AR30" s="42"/>
      <c r="BE30" s="350"/>
    </row>
    <row r="31" spans="1:71" s="3" customFormat="1" ht="14.45" hidden="1" customHeight="1">
      <c r="B31" s="40"/>
      <c r="C31" s="41"/>
      <c r="D31" s="41"/>
      <c r="E31" s="41"/>
      <c r="F31" s="28" t="s">
        <v>53</v>
      </c>
      <c r="G31" s="41"/>
      <c r="H31" s="41"/>
      <c r="I31" s="41"/>
      <c r="J31" s="41"/>
      <c r="K31" s="41"/>
      <c r="L31" s="336">
        <v>0.21</v>
      </c>
      <c r="M31" s="335"/>
      <c r="N31" s="335"/>
      <c r="O31" s="335"/>
      <c r="P31" s="335"/>
      <c r="Q31" s="41"/>
      <c r="R31" s="41"/>
      <c r="S31" s="41"/>
      <c r="T31" s="41"/>
      <c r="U31" s="41"/>
      <c r="V31" s="41"/>
      <c r="W31" s="334">
        <f>ROUND(BB54, 2)</f>
        <v>0</v>
      </c>
      <c r="X31" s="335"/>
      <c r="Y31" s="335"/>
      <c r="Z31" s="335"/>
      <c r="AA31" s="335"/>
      <c r="AB31" s="335"/>
      <c r="AC31" s="335"/>
      <c r="AD31" s="335"/>
      <c r="AE31" s="335"/>
      <c r="AF31" s="41"/>
      <c r="AG31" s="41"/>
      <c r="AH31" s="41"/>
      <c r="AI31" s="41"/>
      <c r="AJ31" s="41"/>
      <c r="AK31" s="334">
        <v>0</v>
      </c>
      <c r="AL31" s="335"/>
      <c r="AM31" s="335"/>
      <c r="AN31" s="335"/>
      <c r="AO31" s="335"/>
      <c r="AP31" s="41"/>
      <c r="AQ31" s="41"/>
      <c r="AR31" s="42"/>
      <c r="BE31" s="350"/>
    </row>
    <row r="32" spans="1:71" s="3" customFormat="1" ht="14.45" hidden="1" customHeight="1">
      <c r="B32" s="40"/>
      <c r="C32" s="41"/>
      <c r="D32" s="41"/>
      <c r="E32" s="41"/>
      <c r="F32" s="28" t="s">
        <v>54</v>
      </c>
      <c r="G32" s="41"/>
      <c r="H32" s="41"/>
      <c r="I32" s="41"/>
      <c r="J32" s="41"/>
      <c r="K32" s="41"/>
      <c r="L32" s="336">
        <v>0.15</v>
      </c>
      <c r="M32" s="335"/>
      <c r="N32" s="335"/>
      <c r="O32" s="335"/>
      <c r="P32" s="335"/>
      <c r="Q32" s="41"/>
      <c r="R32" s="41"/>
      <c r="S32" s="41"/>
      <c r="T32" s="41"/>
      <c r="U32" s="41"/>
      <c r="V32" s="41"/>
      <c r="W32" s="334">
        <f>ROUND(BC54, 2)</f>
        <v>0</v>
      </c>
      <c r="X32" s="335"/>
      <c r="Y32" s="335"/>
      <c r="Z32" s="335"/>
      <c r="AA32" s="335"/>
      <c r="AB32" s="335"/>
      <c r="AC32" s="335"/>
      <c r="AD32" s="335"/>
      <c r="AE32" s="335"/>
      <c r="AF32" s="41"/>
      <c r="AG32" s="41"/>
      <c r="AH32" s="41"/>
      <c r="AI32" s="41"/>
      <c r="AJ32" s="41"/>
      <c r="AK32" s="334">
        <v>0</v>
      </c>
      <c r="AL32" s="335"/>
      <c r="AM32" s="335"/>
      <c r="AN32" s="335"/>
      <c r="AO32" s="335"/>
      <c r="AP32" s="41"/>
      <c r="AQ32" s="41"/>
      <c r="AR32" s="42"/>
      <c r="BE32" s="350"/>
    </row>
    <row r="33" spans="1:57" s="3" customFormat="1" ht="14.45" hidden="1" customHeight="1">
      <c r="B33" s="40"/>
      <c r="C33" s="41"/>
      <c r="D33" s="41"/>
      <c r="E33" s="41"/>
      <c r="F33" s="28" t="s">
        <v>55</v>
      </c>
      <c r="G33" s="41"/>
      <c r="H33" s="41"/>
      <c r="I33" s="41"/>
      <c r="J33" s="41"/>
      <c r="K33" s="41"/>
      <c r="L33" s="336">
        <v>0</v>
      </c>
      <c r="M33" s="335"/>
      <c r="N33" s="335"/>
      <c r="O33" s="335"/>
      <c r="P33" s="335"/>
      <c r="Q33" s="41"/>
      <c r="R33" s="41"/>
      <c r="S33" s="41"/>
      <c r="T33" s="41"/>
      <c r="U33" s="41"/>
      <c r="V33" s="41"/>
      <c r="W33" s="334">
        <f>ROUND(BD54, 2)</f>
        <v>0</v>
      </c>
      <c r="X33" s="335"/>
      <c r="Y33" s="335"/>
      <c r="Z33" s="335"/>
      <c r="AA33" s="335"/>
      <c r="AB33" s="335"/>
      <c r="AC33" s="335"/>
      <c r="AD33" s="335"/>
      <c r="AE33" s="335"/>
      <c r="AF33" s="41"/>
      <c r="AG33" s="41"/>
      <c r="AH33" s="41"/>
      <c r="AI33" s="41"/>
      <c r="AJ33" s="41"/>
      <c r="AK33" s="334">
        <v>0</v>
      </c>
      <c r="AL33" s="335"/>
      <c r="AM33" s="335"/>
      <c r="AN33" s="335"/>
      <c r="AO33" s="335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57</v>
      </c>
      <c r="U35" s="45"/>
      <c r="V35" s="45"/>
      <c r="W35" s="45"/>
      <c r="X35" s="347" t="s">
        <v>58</v>
      </c>
      <c r="Y35" s="345"/>
      <c r="Z35" s="345"/>
      <c r="AA35" s="345"/>
      <c r="AB35" s="345"/>
      <c r="AC35" s="45"/>
      <c r="AD35" s="45"/>
      <c r="AE35" s="45"/>
      <c r="AF35" s="45"/>
      <c r="AG35" s="45"/>
      <c r="AH35" s="45"/>
      <c r="AI35" s="45"/>
      <c r="AJ35" s="45"/>
      <c r="AK35" s="344">
        <f>SUM(AK26:AK33)</f>
        <v>0</v>
      </c>
      <c r="AL35" s="345"/>
      <c r="AM35" s="345"/>
      <c r="AN35" s="345"/>
      <c r="AO35" s="34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2" t="s">
        <v>59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8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EKS-086/2021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7" t="str">
        <f>K6</f>
        <v>Aquacentrum Teplice p.o. - venkovní úpravy</v>
      </c>
      <c r="M45" s="338"/>
      <c r="N45" s="338"/>
      <c r="O45" s="338"/>
      <c r="P45" s="338"/>
      <c r="Q45" s="338"/>
      <c r="R45" s="338"/>
      <c r="S45" s="338"/>
      <c r="T45" s="338"/>
      <c r="U45" s="338"/>
      <c r="V45" s="338"/>
      <c r="W45" s="338"/>
      <c r="X45" s="338"/>
      <c r="Y45" s="338"/>
      <c r="Z45" s="338"/>
      <c r="AA45" s="338"/>
      <c r="AB45" s="338"/>
      <c r="AC45" s="338"/>
      <c r="AD45" s="338"/>
      <c r="AE45" s="338"/>
      <c r="AF45" s="338"/>
      <c r="AG45" s="338"/>
      <c r="AH45" s="338"/>
      <c r="AI45" s="338"/>
      <c r="AJ45" s="338"/>
      <c r="AK45" s="338"/>
      <c r="AL45" s="338"/>
      <c r="AM45" s="338"/>
      <c r="AN45" s="338"/>
      <c r="AO45" s="338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8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Teplice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24</v>
      </c>
      <c r="AJ47" s="36"/>
      <c r="AK47" s="36"/>
      <c r="AL47" s="36"/>
      <c r="AM47" s="339" t="str">
        <f>IF(AN8= "","",AN8)</f>
        <v>13. 12. 2021</v>
      </c>
      <c r="AN47" s="339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8" t="s">
        <v>30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PS projekty s.r.o., Revoluční 5, Teplice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38</v>
      </c>
      <c r="AJ49" s="36"/>
      <c r="AK49" s="36"/>
      <c r="AL49" s="36"/>
      <c r="AM49" s="319" t="str">
        <f>IF(E17="","",E17)</f>
        <v>PS projekty s.r.o., Revoluční 5, Teplice</v>
      </c>
      <c r="AN49" s="320"/>
      <c r="AO49" s="320"/>
      <c r="AP49" s="320"/>
      <c r="AQ49" s="36"/>
      <c r="AR49" s="39"/>
      <c r="AS49" s="313" t="s">
        <v>60</v>
      </c>
      <c r="AT49" s="31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25.7" customHeight="1">
      <c r="A50" s="34"/>
      <c r="B50" s="35"/>
      <c r="C50" s="28" t="s">
        <v>36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40</v>
      </c>
      <c r="AJ50" s="36"/>
      <c r="AK50" s="36"/>
      <c r="AL50" s="36"/>
      <c r="AM50" s="319" t="str">
        <f>IF(E20="","",E20)</f>
        <v>STAVINVEST KMS s.r.o., Studentská 285/22, Bílina</v>
      </c>
      <c r="AN50" s="320"/>
      <c r="AO50" s="320"/>
      <c r="AP50" s="320"/>
      <c r="AQ50" s="36"/>
      <c r="AR50" s="39"/>
      <c r="AS50" s="315"/>
      <c r="AT50" s="31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17"/>
      <c r="AT51" s="31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1" t="s">
        <v>61</v>
      </c>
      <c r="D52" s="322"/>
      <c r="E52" s="322"/>
      <c r="F52" s="322"/>
      <c r="G52" s="322"/>
      <c r="H52" s="66"/>
      <c r="I52" s="324" t="s">
        <v>62</v>
      </c>
      <c r="J52" s="322"/>
      <c r="K52" s="322"/>
      <c r="L52" s="322"/>
      <c r="M52" s="322"/>
      <c r="N52" s="322"/>
      <c r="O52" s="322"/>
      <c r="P52" s="322"/>
      <c r="Q52" s="322"/>
      <c r="R52" s="322"/>
      <c r="S52" s="322"/>
      <c r="T52" s="322"/>
      <c r="U52" s="322"/>
      <c r="V52" s="322"/>
      <c r="W52" s="322"/>
      <c r="X52" s="322"/>
      <c r="Y52" s="322"/>
      <c r="Z52" s="322"/>
      <c r="AA52" s="322"/>
      <c r="AB52" s="322"/>
      <c r="AC52" s="322"/>
      <c r="AD52" s="322"/>
      <c r="AE52" s="322"/>
      <c r="AF52" s="322"/>
      <c r="AG52" s="323" t="s">
        <v>63</v>
      </c>
      <c r="AH52" s="322"/>
      <c r="AI52" s="322"/>
      <c r="AJ52" s="322"/>
      <c r="AK52" s="322"/>
      <c r="AL52" s="322"/>
      <c r="AM52" s="322"/>
      <c r="AN52" s="324" t="s">
        <v>64</v>
      </c>
      <c r="AO52" s="322"/>
      <c r="AP52" s="322"/>
      <c r="AQ52" s="67" t="s">
        <v>65</v>
      </c>
      <c r="AR52" s="39"/>
      <c r="AS52" s="68" t="s">
        <v>66</v>
      </c>
      <c r="AT52" s="69" t="s">
        <v>67</v>
      </c>
      <c r="AU52" s="69" t="s">
        <v>68</v>
      </c>
      <c r="AV52" s="69" t="s">
        <v>69</v>
      </c>
      <c r="AW52" s="69" t="s">
        <v>70</v>
      </c>
      <c r="AX52" s="69" t="s">
        <v>71</v>
      </c>
      <c r="AY52" s="69" t="s">
        <v>72</v>
      </c>
      <c r="AZ52" s="69" t="s">
        <v>73</v>
      </c>
      <c r="BA52" s="69" t="s">
        <v>74</v>
      </c>
      <c r="BB52" s="69" t="s">
        <v>75</v>
      </c>
      <c r="BC52" s="69" t="s">
        <v>76</v>
      </c>
      <c r="BD52" s="70" t="s">
        <v>77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78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9">
        <f>ROUND(AG55+AG61,2)</f>
        <v>0</v>
      </c>
      <c r="AH54" s="329"/>
      <c r="AI54" s="329"/>
      <c r="AJ54" s="329"/>
      <c r="AK54" s="329"/>
      <c r="AL54" s="329"/>
      <c r="AM54" s="329"/>
      <c r="AN54" s="330">
        <f t="shared" ref="AN54:AN61" si="0">SUM(AG54,AT54)</f>
        <v>0</v>
      </c>
      <c r="AO54" s="330"/>
      <c r="AP54" s="330"/>
      <c r="AQ54" s="78" t="s">
        <v>79</v>
      </c>
      <c r="AR54" s="79"/>
      <c r="AS54" s="80">
        <f>ROUND(AS55+AS61,2)</f>
        <v>0</v>
      </c>
      <c r="AT54" s="81">
        <f t="shared" ref="AT54:AT61" si="1">ROUND(SUM(AV54:AW54),2)</f>
        <v>0</v>
      </c>
      <c r="AU54" s="82">
        <f>ROUND(AU55+AU61,5)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ROUND(AZ55+AZ61,2)</f>
        <v>0</v>
      </c>
      <c r="BA54" s="81">
        <f>ROUND(BA55+BA61,2)</f>
        <v>0</v>
      </c>
      <c r="BB54" s="81">
        <f>ROUND(BB55+BB61,2)</f>
        <v>0</v>
      </c>
      <c r="BC54" s="81">
        <f>ROUND(BC55+BC61,2)</f>
        <v>0</v>
      </c>
      <c r="BD54" s="83">
        <f>ROUND(BD55+BD61,2)</f>
        <v>0</v>
      </c>
      <c r="BS54" s="84" t="s">
        <v>80</v>
      </c>
      <c r="BT54" s="84" t="s">
        <v>81</v>
      </c>
      <c r="BU54" s="85" t="s">
        <v>82</v>
      </c>
      <c r="BV54" s="84" t="s">
        <v>83</v>
      </c>
      <c r="BW54" s="84" t="s">
        <v>5</v>
      </c>
      <c r="BX54" s="84" t="s">
        <v>84</v>
      </c>
      <c r="CL54" s="84" t="s">
        <v>19</v>
      </c>
    </row>
    <row r="55" spans="1:91" s="7" customFormat="1" ht="16.5" customHeight="1">
      <c r="B55" s="86"/>
      <c r="C55" s="87"/>
      <c r="D55" s="328" t="s">
        <v>85</v>
      </c>
      <c r="E55" s="328"/>
      <c r="F55" s="328"/>
      <c r="G55" s="328"/>
      <c r="H55" s="328"/>
      <c r="I55" s="88"/>
      <c r="J55" s="328" t="s">
        <v>86</v>
      </c>
      <c r="K55" s="328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328"/>
      <c r="W55" s="328"/>
      <c r="X55" s="328"/>
      <c r="Y55" s="328"/>
      <c r="Z55" s="328"/>
      <c r="AA55" s="328"/>
      <c r="AB55" s="328"/>
      <c r="AC55" s="328"/>
      <c r="AD55" s="328"/>
      <c r="AE55" s="328"/>
      <c r="AF55" s="328"/>
      <c r="AG55" s="325">
        <f>ROUND(SUM(AG56:AG60),2)</f>
        <v>0</v>
      </c>
      <c r="AH55" s="326"/>
      <c r="AI55" s="326"/>
      <c r="AJ55" s="326"/>
      <c r="AK55" s="326"/>
      <c r="AL55" s="326"/>
      <c r="AM55" s="326"/>
      <c r="AN55" s="327">
        <f t="shared" si="0"/>
        <v>0</v>
      </c>
      <c r="AO55" s="326"/>
      <c r="AP55" s="326"/>
      <c r="AQ55" s="89" t="s">
        <v>87</v>
      </c>
      <c r="AR55" s="90"/>
      <c r="AS55" s="91">
        <f>ROUND(SUM(AS56:AS60),2)</f>
        <v>0</v>
      </c>
      <c r="AT55" s="92">
        <f t="shared" si="1"/>
        <v>0</v>
      </c>
      <c r="AU55" s="93">
        <f>ROUND(SUM(AU56:AU60),5)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ROUND(SUM(AZ56:AZ60),2)</f>
        <v>0</v>
      </c>
      <c r="BA55" s="92">
        <f>ROUND(SUM(BA56:BA60),2)</f>
        <v>0</v>
      </c>
      <c r="BB55" s="92">
        <f>ROUND(SUM(BB56:BB60),2)</f>
        <v>0</v>
      </c>
      <c r="BC55" s="92">
        <f>ROUND(SUM(BC56:BC60),2)</f>
        <v>0</v>
      </c>
      <c r="BD55" s="94">
        <f>ROUND(SUM(BD56:BD60),2)</f>
        <v>0</v>
      </c>
      <c r="BS55" s="95" t="s">
        <v>80</v>
      </c>
      <c r="BT55" s="95" t="s">
        <v>88</v>
      </c>
      <c r="BU55" s="95" t="s">
        <v>82</v>
      </c>
      <c r="BV55" s="95" t="s">
        <v>83</v>
      </c>
      <c r="BW55" s="95" t="s">
        <v>89</v>
      </c>
      <c r="BX55" s="95" t="s">
        <v>5</v>
      </c>
      <c r="CL55" s="95" t="s">
        <v>19</v>
      </c>
      <c r="CM55" s="95" t="s">
        <v>90</v>
      </c>
    </row>
    <row r="56" spans="1:91" s="4" customFormat="1" ht="23.25" customHeight="1">
      <c r="A56" s="96" t="s">
        <v>91</v>
      </c>
      <c r="B56" s="51"/>
      <c r="C56" s="97"/>
      <c r="D56" s="97"/>
      <c r="E56" s="331" t="s">
        <v>92</v>
      </c>
      <c r="F56" s="331"/>
      <c r="G56" s="331"/>
      <c r="H56" s="331"/>
      <c r="I56" s="331"/>
      <c r="J56" s="97"/>
      <c r="K56" s="331" t="s">
        <v>93</v>
      </c>
      <c r="L56" s="331"/>
      <c r="M56" s="331"/>
      <c r="N56" s="331"/>
      <c r="O56" s="331"/>
      <c r="P56" s="331"/>
      <c r="Q56" s="331"/>
      <c r="R56" s="331"/>
      <c r="S56" s="331"/>
      <c r="T56" s="331"/>
      <c r="U56" s="331"/>
      <c r="V56" s="331"/>
      <c r="W56" s="331"/>
      <c r="X56" s="331"/>
      <c r="Y56" s="331"/>
      <c r="Z56" s="331"/>
      <c r="AA56" s="331"/>
      <c r="AB56" s="331"/>
      <c r="AC56" s="331"/>
      <c r="AD56" s="331"/>
      <c r="AE56" s="331"/>
      <c r="AF56" s="331"/>
      <c r="AG56" s="332">
        <f>'SO 102 09 - Technologie a...'!J32</f>
        <v>0</v>
      </c>
      <c r="AH56" s="333"/>
      <c r="AI56" s="333"/>
      <c r="AJ56" s="333"/>
      <c r="AK56" s="333"/>
      <c r="AL56" s="333"/>
      <c r="AM56" s="333"/>
      <c r="AN56" s="332">
        <f t="shared" si="0"/>
        <v>0</v>
      </c>
      <c r="AO56" s="333"/>
      <c r="AP56" s="333"/>
      <c r="AQ56" s="98" t="s">
        <v>94</v>
      </c>
      <c r="AR56" s="53"/>
      <c r="AS56" s="99">
        <v>0</v>
      </c>
      <c r="AT56" s="100">
        <f t="shared" si="1"/>
        <v>0</v>
      </c>
      <c r="AU56" s="101">
        <f>'SO 102 09 - Technologie a...'!P115</f>
        <v>0</v>
      </c>
      <c r="AV56" s="100">
        <f>'SO 102 09 - Technologie a...'!J35</f>
        <v>0</v>
      </c>
      <c r="AW56" s="100">
        <f>'SO 102 09 - Technologie a...'!J36</f>
        <v>0</v>
      </c>
      <c r="AX56" s="100">
        <f>'SO 102 09 - Technologie a...'!J37</f>
        <v>0</v>
      </c>
      <c r="AY56" s="100">
        <f>'SO 102 09 - Technologie a...'!J38</f>
        <v>0</v>
      </c>
      <c r="AZ56" s="100">
        <f>'SO 102 09 - Technologie a...'!F35</f>
        <v>0</v>
      </c>
      <c r="BA56" s="100">
        <f>'SO 102 09 - Technologie a...'!F36</f>
        <v>0</v>
      </c>
      <c r="BB56" s="100">
        <f>'SO 102 09 - Technologie a...'!F37</f>
        <v>0</v>
      </c>
      <c r="BC56" s="100">
        <f>'SO 102 09 - Technologie a...'!F38</f>
        <v>0</v>
      </c>
      <c r="BD56" s="102">
        <f>'SO 102 09 - Technologie a...'!F39</f>
        <v>0</v>
      </c>
      <c r="BT56" s="103" t="s">
        <v>90</v>
      </c>
      <c r="BV56" s="103" t="s">
        <v>83</v>
      </c>
      <c r="BW56" s="103" t="s">
        <v>95</v>
      </c>
      <c r="BX56" s="103" t="s">
        <v>89</v>
      </c>
      <c r="CL56" s="103" t="s">
        <v>19</v>
      </c>
    </row>
    <row r="57" spans="1:91" s="4" customFormat="1" ht="23.25" customHeight="1">
      <c r="A57" s="96" t="s">
        <v>91</v>
      </c>
      <c r="B57" s="51"/>
      <c r="C57" s="97"/>
      <c r="D57" s="97"/>
      <c r="E57" s="331" t="s">
        <v>96</v>
      </c>
      <c r="F57" s="331"/>
      <c r="G57" s="331"/>
      <c r="H57" s="331"/>
      <c r="I57" s="331"/>
      <c r="J57" s="97"/>
      <c r="K57" s="331" t="s">
        <v>97</v>
      </c>
      <c r="L57" s="331"/>
      <c r="M57" s="331"/>
      <c r="N57" s="331"/>
      <c r="O57" s="331"/>
      <c r="P57" s="331"/>
      <c r="Q57" s="331"/>
      <c r="R57" s="331"/>
      <c r="S57" s="331"/>
      <c r="T57" s="331"/>
      <c r="U57" s="331"/>
      <c r="V57" s="331"/>
      <c r="W57" s="331"/>
      <c r="X57" s="331"/>
      <c r="Y57" s="331"/>
      <c r="Z57" s="331"/>
      <c r="AA57" s="331"/>
      <c r="AB57" s="331"/>
      <c r="AC57" s="331"/>
      <c r="AD57" s="331"/>
      <c r="AE57" s="331"/>
      <c r="AF57" s="331"/>
      <c r="AG57" s="332">
        <f>'SO 102 10 - Rozšíření stá...'!J32</f>
        <v>0</v>
      </c>
      <c r="AH57" s="333"/>
      <c r="AI57" s="333"/>
      <c r="AJ57" s="333"/>
      <c r="AK57" s="333"/>
      <c r="AL57" s="333"/>
      <c r="AM57" s="333"/>
      <c r="AN57" s="332">
        <f t="shared" si="0"/>
        <v>0</v>
      </c>
      <c r="AO57" s="333"/>
      <c r="AP57" s="333"/>
      <c r="AQ57" s="98" t="s">
        <v>94</v>
      </c>
      <c r="AR57" s="53"/>
      <c r="AS57" s="99">
        <v>0</v>
      </c>
      <c r="AT57" s="100">
        <f t="shared" si="1"/>
        <v>0</v>
      </c>
      <c r="AU57" s="101">
        <f>'SO 102 10 - Rozšíření stá...'!P105</f>
        <v>0</v>
      </c>
      <c r="AV57" s="100">
        <f>'SO 102 10 - Rozšíření stá...'!J35</f>
        <v>0</v>
      </c>
      <c r="AW57" s="100">
        <f>'SO 102 10 - Rozšíření stá...'!J36</f>
        <v>0</v>
      </c>
      <c r="AX57" s="100">
        <f>'SO 102 10 - Rozšíření stá...'!J37</f>
        <v>0</v>
      </c>
      <c r="AY57" s="100">
        <f>'SO 102 10 - Rozšíření stá...'!J38</f>
        <v>0</v>
      </c>
      <c r="AZ57" s="100">
        <f>'SO 102 10 - Rozšíření stá...'!F35</f>
        <v>0</v>
      </c>
      <c r="BA57" s="100">
        <f>'SO 102 10 - Rozšíření stá...'!F36</f>
        <v>0</v>
      </c>
      <c r="BB57" s="100">
        <f>'SO 102 10 - Rozšíření stá...'!F37</f>
        <v>0</v>
      </c>
      <c r="BC57" s="100">
        <f>'SO 102 10 - Rozšíření stá...'!F38</f>
        <v>0</v>
      </c>
      <c r="BD57" s="102">
        <f>'SO 102 10 - Rozšíření stá...'!F39</f>
        <v>0</v>
      </c>
      <c r="BT57" s="103" t="s">
        <v>90</v>
      </c>
      <c r="BV57" s="103" t="s">
        <v>83</v>
      </c>
      <c r="BW57" s="103" t="s">
        <v>98</v>
      </c>
      <c r="BX57" s="103" t="s">
        <v>89</v>
      </c>
      <c r="CL57" s="103" t="s">
        <v>19</v>
      </c>
    </row>
    <row r="58" spans="1:91" s="4" customFormat="1" ht="23.25" customHeight="1">
      <c r="A58" s="96" t="s">
        <v>91</v>
      </c>
      <c r="B58" s="51"/>
      <c r="C58" s="97"/>
      <c r="D58" s="97"/>
      <c r="E58" s="331" t="s">
        <v>99</v>
      </c>
      <c r="F58" s="331"/>
      <c r="G58" s="331"/>
      <c r="H58" s="331"/>
      <c r="I58" s="331"/>
      <c r="J58" s="97"/>
      <c r="K58" s="331" t="s">
        <v>100</v>
      </c>
      <c r="L58" s="331"/>
      <c r="M58" s="331"/>
      <c r="N58" s="331"/>
      <c r="O58" s="331"/>
      <c r="P58" s="331"/>
      <c r="Q58" s="331"/>
      <c r="R58" s="331"/>
      <c r="S58" s="331"/>
      <c r="T58" s="331"/>
      <c r="U58" s="331"/>
      <c r="V58" s="331"/>
      <c r="W58" s="331"/>
      <c r="X58" s="331"/>
      <c r="Y58" s="331"/>
      <c r="Z58" s="331"/>
      <c r="AA58" s="331"/>
      <c r="AB58" s="331"/>
      <c r="AC58" s="331"/>
      <c r="AD58" s="331"/>
      <c r="AE58" s="331"/>
      <c r="AF58" s="331"/>
      <c r="AG58" s="332">
        <f>'SO 102 11 - Vstupní objekt'!J32</f>
        <v>0</v>
      </c>
      <c r="AH58" s="333"/>
      <c r="AI58" s="333"/>
      <c r="AJ58" s="333"/>
      <c r="AK58" s="333"/>
      <c r="AL58" s="333"/>
      <c r="AM58" s="333"/>
      <c r="AN58" s="332">
        <f t="shared" si="0"/>
        <v>0</v>
      </c>
      <c r="AO58" s="333"/>
      <c r="AP58" s="333"/>
      <c r="AQ58" s="98" t="s">
        <v>94</v>
      </c>
      <c r="AR58" s="53"/>
      <c r="AS58" s="99">
        <v>0</v>
      </c>
      <c r="AT58" s="100">
        <f t="shared" si="1"/>
        <v>0</v>
      </c>
      <c r="AU58" s="101">
        <f>'SO 102 11 - Vstupní objekt'!P107</f>
        <v>0</v>
      </c>
      <c r="AV58" s="100">
        <f>'SO 102 11 - Vstupní objekt'!J35</f>
        <v>0</v>
      </c>
      <c r="AW58" s="100">
        <f>'SO 102 11 - Vstupní objekt'!J36</f>
        <v>0</v>
      </c>
      <c r="AX58" s="100">
        <f>'SO 102 11 - Vstupní objekt'!J37</f>
        <v>0</v>
      </c>
      <c r="AY58" s="100">
        <f>'SO 102 11 - Vstupní objekt'!J38</f>
        <v>0</v>
      </c>
      <c r="AZ58" s="100">
        <f>'SO 102 11 - Vstupní objekt'!F35</f>
        <v>0</v>
      </c>
      <c r="BA58" s="100">
        <f>'SO 102 11 - Vstupní objekt'!F36</f>
        <v>0</v>
      </c>
      <c r="BB58" s="100">
        <f>'SO 102 11 - Vstupní objekt'!F37</f>
        <v>0</v>
      </c>
      <c r="BC58" s="100">
        <f>'SO 102 11 - Vstupní objekt'!F38</f>
        <v>0</v>
      </c>
      <c r="BD58" s="102">
        <f>'SO 102 11 - Vstupní objekt'!F39</f>
        <v>0</v>
      </c>
      <c r="BT58" s="103" t="s">
        <v>90</v>
      </c>
      <c r="BV58" s="103" t="s">
        <v>83</v>
      </c>
      <c r="BW58" s="103" t="s">
        <v>101</v>
      </c>
      <c r="BX58" s="103" t="s">
        <v>89</v>
      </c>
      <c r="CL58" s="103" t="s">
        <v>19</v>
      </c>
    </row>
    <row r="59" spans="1:91" s="4" customFormat="1" ht="23.25" customHeight="1">
      <c r="A59" s="96" t="s">
        <v>91</v>
      </c>
      <c r="B59" s="51"/>
      <c r="C59" s="97"/>
      <c r="D59" s="97"/>
      <c r="E59" s="331" t="s">
        <v>102</v>
      </c>
      <c r="F59" s="331"/>
      <c r="G59" s="331"/>
      <c r="H59" s="331"/>
      <c r="I59" s="331"/>
      <c r="J59" s="97"/>
      <c r="K59" s="331" t="s">
        <v>103</v>
      </c>
      <c r="L59" s="331"/>
      <c r="M59" s="331"/>
      <c r="N59" s="331"/>
      <c r="O59" s="331"/>
      <c r="P59" s="331"/>
      <c r="Q59" s="331"/>
      <c r="R59" s="331"/>
      <c r="S59" s="331"/>
      <c r="T59" s="331"/>
      <c r="U59" s="331"/>
      <c r="V59" s="331"/>
      <c r="W59" s="331"/>
      <c r="X59" s="331"/>
      <c r="Y59" s="331"/>
      <c r="Z59" s="331"/>
      <c r="AA59" s="331"/>
      <c r="AB59" s="331"/>
      <c r="AC59" s="331"/>
      <c r="AD59" s="331"/>
      <c r="AE59" s="331"/>
      <c r="AF59" s="331"/>
      <c r="AG59" s="332">
        <f>'SO 102 12 - Úprava svahu ...'!J32</f>
        <v>0</v>
      </c>
      <c r="AH59" s="333"/>
      <c r="AI59" s="333"/>
      <c r="AJ59" s="333"/>
      <c r="AK59" s="333"/>
      <c r="AL59" s="333"/>
      <c r="AM59" s="333"/>
      <c r="AN59" s="332">
        <f t="shared" si="0"/>
        <v>0</v>
      </c>
      <c r="AO59" s="333"/>
      <c r="AP59" s="333"/>
      <c r="AQ59" s="98" t="s">
        <v>94</v>
      </c>
      <c r="AR59" s="53"/>
      <c r="AS59" s="99">
        <v>0</v>
      </c>
      <c r="AT59" s="100">
        <f t="shared" si="1"/>
        <v>0</v>
      </c>
      <c r="AU59" s="101">
        <f>'SO 102 12 - Úprava svahu ...'!P90</f>
        <v>0</v>
      </c>
      <c r="AV59" s="100">
        <f>'SO 102 12 - Úprava svahu ...'!J35</f>
        <v>0</v>
      </c>
      <c r="AW59" s="100">
        <f>'SO 102 12 - Úprava svahu ...'!J36</f>
        <v>0</v>
      </c>
      <c r="AX59" s="100">
        <f>'SO 102 12 - Úprava svahu ...'!J37</f>
        <v>0</v>
      </c>
      <c r="AY59" s="100">
        <f>'SO 102 12 - Úprava svahu ...'!J38</f>
        <v>0</v>
      </c>
      <c r="AZ59" s="100">
        <f>'SO 102 12 - Úprava svahu ...'!F35</f>
        <v>0</v>
      </c>
      <c r="BA59" s="100">
        <f>'SO 102 12 - Úprava svahu ...'!F36</f>
        <v>0</v>
      </c>
      <c r="BB59" s="100">
        <f>'SO 102 12 - Úprava svahu ...'!F37</f>
        <v>0</v>
      </c>
      <c r="BC59" s="100">
        <f>'SO 102 12 - Úprava svahu ...'!F38</f>
        <v>0</v>
      </c>
      <c r="BD59" s="102">
        <f>'SO 102 12 - Úprava svahu ...'!F39</f>
        <v>0</v>
      </c>
      <c r="BT59" s="103" t="s">
        <v>90</v>
      </c>
      <c r="BV59" s="103" t="s">
        <v>83</v>
      </c>
      <c r="BW59" s="103" t="s">
        <v>104</v>
      </c>
      <c r="BX59" s="103" t="s">
        <v>89</v>
      </c>
      <c r="CL59" s="103" t="s">
        <v>19</v>
      </c>
    </row>
    <row r="60" spans="1:91" s="4" customFormat="1" ht="23.25" customHeight="1">
      <c r="A60" s="96" t="s">
        <v>91</v>
      </c>
      <c r="B60" s="51"/>
      <c r="C60" s="97"/>
      <c r="D60" s="97"/>
      <c r="E60" s="331" t="s">
        <v>105</v>
      </c>
      <c r="F60" s="331"/>
      <c r="G60" s="331"/>
      <c r="H60" s="331"/>
      <c r="I60" s="331"/>
      <c r="J60" s="97"/>
      <c r="K60" s="331" t="s">
        <v>106</v>
      </c>
      <c r="L60" s="331"/>
      <c r="M60" s="331"/>
      <c r="N60" s="331"/>
      <c r="O60" s="331"/>
      <c r="P60" s="331"/>
      <c r="Q60" s="331"/>
      <c r="R60" s="331"/>
      <c r="S60" s="331"/>
      <c r="T60" s="331"/>
      <c r="U60" s="331"/>
      <c r="V60" s="331"/>
      <c r="W60" s="331"/>
      <c r="X60" s="331"/>
      <c r="Y60" s="331"/>
      <c r="Z60" s="331"/>
      <c r="AA60" s="331"/>
      <c r="AB60" s="331"/>
      <c r="AC60" s="331"/>
      <c r="AD60" s="331"/>
      <c r="AE60" s="331"/>
      <c r="AF60" s="331"/>
      <c r="AG60" s="332">
        <f>'SO 102 13 - Zábavní zóna'!J32</f>
        <v>0</v>
      </c>
      <c r="AH60" s="333"/>
      <c r="AI60" s="333"/>
      <c r="AJ60" s="333"/>
      <c r="AK60" s="333"/>
      <c r="AL60" s="333"/>
      <c r="AM60" s="333"/>
      <c r="AN60" s="332">
        <f t="shared" si="0"/>
        <v>0</v>
      </c>
      <c r="AO60" s="333"/>
      <c r="AP60" s="333"/>
      <c r="AQ60" s="98" t="s">
        <v>94</v>
      </c>
      <c r="AR60" s="53"/>
      <c r="AS60" s="99">
        <v>0</v>
      </c>
      <c r="AT60" s="100">
        <f t="shared" si="1"/>
        <v>0</v>
      </c>
      <c r="AU60" s="101">
        <f>'SO 102 13 - Zábavní zóna'!P97</f>
        <v>0</v>
      </c>
      <c r="AV60" s="100">
        <f>'SO 102 13 - Zábavní zóna'!J35</f>
        <v>0</v>
      </c>
      <c r="AW60" s="100">
        <f>'SO 102 13 - Zábavní zóna'!J36</f>
        <v>0</v>
      </c>
      <c r="AX60" s="100">
        <f>'SO 102 13 - Zábavní zóna'!J37</f>
        <v>0</v>
      </c>
      <c r="AY60" s="100">
        <f>'SO 102 13 - Zábavní zóna'!J38</f>
        <v>0</v>
      </c>
      <c r="AZ60" s="100">
        <f>'SO 102 13 - Zábavní zóna'!F35</f>
        <v>0</v>
      </c>
      <c r="BA60" s="100">
        <f>'SO 102 13 - Zábavní zóna'!F36</f>
        <v>0</v>
      </c>
      <c r="BB60" s="100">
        <f>'SO 102 13 - Zábavní zóna'!F37</f>
        <v>0</v>
      </c>
      <c r="BC60" s="100">
        <f>'SO 102 13 - Zábavní zóna'!F38</f>
        <v>0</v>
      </c>
      <c r="BD60" s="102">
        <f>'SO 102 13 - Zábavní zóna'!F39</f>
        <v>0</v>
      </c>
      <c r="BT60" s="103" t="s">
        <v>90</v>
      </c>
      <c r="BV60" s="103" t="s">
        <v>83</v>
      </c>
      <c r="BW60" s="103" t="s">
        <v>107</v>
      </c>
      <c r="BX60" s="103" t="s">
        <v>89</v>
      </c>
      <c r="CL60" s="103" t="s">
        <v>19</v>
      </c>
    </row>
    <row r="61" spans="1:91" s="7" customFormat="1" ht="16.5" customHeight="1">
      <c r="A61" s="96" t="s">
        <v>91</v>
      </c>
      <c r="B61" s="86"/>
      <c r="C61" s="87"/>
      <c r="D61" s="328" t="s">
        <v>108</v>
      </c>
      <c r="E61" s="328"/>
      <c r="F61" s="328"/>
      <c r="G61" s="328"/>
      <c r="H61" s="328"/>
      <c r="I61" s="88"/>
      <c r="J61" s="328" t="s">
        <v>109</v>
      </c>
      <c r="K61" s="328"/>
      <c r="L61" s="328"/>
      <c r="M61" s="328"/>
      <c r="N61" s="328"/>
      <c r="O61" s="328"/>
      <c r="P61" s="328"/>
      <c r="Q61" s="328"/>
      <c r="R61" s="328"/>
      <c r="S61" s="328"/>
      <c r="T61" s="328"/>
      <c r="U61" s="328"/>
      <c r="V61" s="328"/>
      <c r="W61" s="328"/>
      <c r="X61" s="328"/>
      <c r="Y61" s="328"/>
      <c r="Z61" s="328"/>
      <c r="AA61" s="328"/>
      <c r="AB61" s="328"/>
      <c r="AC61" s="328"/>
      <c r="AD61" s="328"/>
      <c r="AE61" s="328"/>
      <c r="AF61" s="328"/>
      <c r="AG61" s="327">
        <f>'VON - Vedlejší a ostatní ...'!J30</f>
        <v>0</v>
      </c>
      <c r="AH61" s="326"/>
      <c r="AI61" s="326"/>
      <c r="AJ61" s="326"/>
      <c r="AK61" s="326"/>
      <c r="AL61" s="326"/>
      <c r="AM61" s="326"/>
      <c r="AN61" s="327">
        <f t="shared" si="0"/>
        <v>0</v>
      </c>
      <c r="AO61" s="326"/>
      <c r="AP61" s="326"/>
      <c r="AQ61" s="89" t="s">
        <v>108</v>
      </c>
      <c r="AR61" s="90"/>
      <c r="AS61" s="104">
        <v>0</v>
      </c>
      <c r="AT61" s="105">
        <f t="shared" si="1"/>
        <v>0</v>
      </c>
      <c r="AU61" s="106">
        <f>'VON - Vedlejší a ostatní ...'!P84</f>
        <v>0</v>
      </c>
      <c r="AV61" s="105">
        <f>'VON - Vedlejší a ostatní ...'!J33</f>
        <v>0</v>
      </c>
      <c r="AW61" s="105">
        <f>'VON - Vedlejší a ostatní ...'!J34</f>
        <v>0</v>
      </c>
      <c r="AX61" s="105">
        <f>'VON - Vedlejší a ostatní ...'!J35</f>
        <v>0</v>
      </c>
      <c r="AY61" s="105">
        <f>'VON - Vedlejší a ostatní ...'!J36</f>
        <v>0</v>
      </c>
      <c r="AZ61" s="105">
        <f>'VON - Vedlejší a ostatní ...'!F33</f>
        <v>0</v>
      </c>
      <c r="BA61" s="105">
        <f>'VON - Vedlejší a ostatní ...'!F34</f>
        <v>0</v>
      </c>
      <c r="BB61" s="105">
        <f>'VON - Vedlejší a ostatní ...'!F35</f>
        <v>0</v>
      </c>
      <c r="BC61" s="105">
        <f>'VON - Vedlejší a ostatní ...'!F36</f>
        <v>0</v>
      </c>
      <c r="BD61" s="107">
        <f>'VON - Vedlejší a ostatní ...'!F37</f>
        <v>0</v>
      </c>
      <c r="BT61" s="95" t="s">
        <v>88</v>
      </c>
      <c r="BV61" s="95" t="s">
        <v>83</v>
      </c>
      <c r="BW61" s="95" t="s">
        <v>110</v>
      </c>
      <c r="BX61" s="95" t="s">
        <v>5</v>
      </c>
      <c r="CL61" s="95" t="s">
        <v>19</v>
      </c>
      <c r="CM61" s="95" t="s">
        <v>90</v>
      </c>
    </row>
    <row r="62" spans="1:91" s="2" customFormat="1" ht="30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9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  <row r="63" spans="1:91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39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</sheetData>
  <sheetProtection algorithmName="SHA-512" hashValue="kOdBxXNcPnBjhnvt9EIDKA4v7jjJ9/oClnSoSo78qkZ3axOnKUqKYQ49DkLxi6rs/rYmYnXnlZa5Hd/3HIg/7g==" saltValue="NZ2QevHVGWlJvvzqirr9n7WVBgVBJ/uftE/VdljHCYTtuaKebsFW5CxxYYek+NhLzlHh3CmxTdQwisGvmEnJkA==" spinCount="100000" sheet="1" objects="1" scenarios="1" formatColumns="0" formatRows="0"/>
  <mergeCells count="66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AG58:AM58"/>
    <mergeCell ref="AN58:AP58"/>
    <mergeCell ref="AN56:AP56"/>
    <mergeCell ref="L45:AO45"/>
    <mergeCell ref="AM47:AN47"/>
    <mergeCell ref="E60:I60"/>
    <mergeCell ref="K60:AF60"/>
    <mergeCell ref="AN61:AP61"/>
    <mergeCell ref="AG61:AM61"/>
    <mergeCell ref="D61:H61"/>
    <mergeCell ref="J61:AF61"/>
    <mergeCell ref="E58:I58"/>
    <mergeCell ref="K58:AF58"/>
    <mergeCell ref="AN59:AP59"/>
    <mergeCell ref="AG59:AM59"/>
    <mergeCell ref="E59:I59"/>
    <mergeCell ref="K59:AF59"/>
    <mergeCell ref="E56:I56"/>
    <mergeCell ref="K56:AF56"/>
    <mergeCell ref="AG56:AM56"/>
    <mergeCell ref="K57:AF57"/>
    <mergeCell ref="AN57:AP57"/>
    <mergeCell ref="E57:I57"/>
    <mergeCell ref="AG57:AM57"/>
    <mergeCell ref="AG55:AM55"/>
    <mergeCell ref="AN55:AP55"/>
    <mergeCell ref="J55:AF55"/>
    <mergeCell ref="D55:H55"/>
    <mergeCell ref="AG54:AM54"/>
    <mergeCell ref="AN54:AP54"/>
    <mergeCell ref="AS49:AT51"/>
    <mergeCell ref="AM49:AP49"/>
    <mergeCell ref="AM50:AP50"/>
    <mergeCell ref="C52:G52"/>
    <mergeCell ref="AG52:AM52"/>
    <mergeCell ref="AN52:AP52"/>
    <mergeCell ref="I52:AF52"/>
  </mergeCells>
  <hyperlinks>
    <hyperlink ref="A56" location="'SO 102 09 - Technologie a...'!C2" display="/" xr:uid="{00000000-0004-0000-0000-000000000000}"/>
    <hyperlink ref="A57" location="'SO 102 10 - Rozšíření stá...'!C2" display="/" xr:uid="{00000000-0004-0000-0000-000001000000}"/>
    <hyperlink ref="A58" location="'SO 102 11 - Vstupní objekt'!C2" display="/" xr:uid="{00000000-0004-0000-0000-000002000000}"/>
    <hyperlink ref="A59" location="'SO 102 12 - Úprava svahu ...'!C2" display="/" xr:uid="{00000000-0004-0000-0000-000003000000}"/>
    <hyperlink ref="A60" location="'SO 102 13 - Zábavní zóna'!C2" display="/" xr:uid="{00000000-0004-0000-0000-000004000000}"/>
    <hyperlink ref="A61" location="'VON - Vedlejší a ostatní 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34"/>
  <sheetViews>
    <sheetView showGridLines="0" topLeftCell="A98" workbookViewId="0">
      <selection activeCell="H121" sqref="H12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6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90</v>
      </c>
    </row>
    <row r="4" spans="1:46" s="1" customFormat="1" ht="24.95" customHeight="1">
      <c r="B4" s="19"/>
      <c r="D4" s="110" t="s">
        <v>111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60" t="str">
        <f>'Rekapitulace stavby'!K6</f>
        <v>Aquacentrum Teplice p.o. - venkovní úpravy</v>
      </c>
      <c r="F7" s="361"/>
      <c r="G7" s="361"/>
      <c r="H7" s="361"/>
      <c r="L7" s="19"/>
    </row>
    <row r="8" spans="1:46" s="1" customFormat="1" ht="12" customHeight="1">
      <c r="B8" s="19"/>
      <c r="D8" s="112" t="s">
        <v>112</v>
      </c>
      <c r="L8" s="19"/>
    </row>
    <row r="9" spans="1:46" s="2" customFormat="1" ht="16.5" customHeight="1">
      <c r="A9" s="34"/>
      <c r="B9" s="39"/>
      <c r="C9" s="34"/>
      <c r="D9" s="34"/>
      <c r="E9" s="360" t="s">
        <v>113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115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79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32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33</v>
      </c>
      <c r="F17" s="34"/>
      <c r="G17" s="34"/>
      <c r="H17" s="34"/>
      <c r="I17" s="112" t="s">
        <v>34</v>
      </c>
      <c r="J17" s="103" t="s">
        <v>35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34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31</v>
      </c>
      <c r="J22" s="103" t="s">
        <v>32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33</v>
      </c>
      <c r="F23" s="34"/>
      <c r="G23" s="34"/>
      <c r="H23" s="34"/>
      <c r="I23" s="112" t="s">
        <v>34</v>
      </c>
      <c r="J23" s="103" t="s">
        <v>35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31</v>
      </c>
      <c r="J25" s="103" t="s">
        <v>41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42</v>
      </c>
      <c r="F26" s="34"/>
      <c r="G26" s="34"/>
      <c r="H26" s="34"/>
      <c r="I26" s="112" t="s">
        <v>34</v>
      </c>
      <c r="J26" s="103" t="s">
        <v>43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44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79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46</v>
      </c>
      <c r="E32" s="34"/>
      <c r="F32" s="34"/>
      <c r="G32" s="34"/>
      <c r="H32" s="34"/>
      <c r="I32" s="34"/>
      <c r="J32" s="120">
        <f>ROUND(J115,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48</v>
      </c>
      <c r="G34" s="34"/>
      <c r="H34" s="34"/>
      <c r="I34" s="121" t="s">
        <v>47</v>
      </c>
      <c r="J34" s="121" t="s">
        <v>49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50</v>
      </c>
      <c r="E35" s="112" t="s">
        <v>51</v>
      </c>
      <c r="F35" s="123">
        <f>ROUND((SUM(BE115:BE833)),  2)</f>
        <v>0</v>
      </c>
      <c r="G35" s="34"/>
      <c r="H35" s="34"/>
      <c r="I35" s="124">
        <v>0.21</v>
      </c>
      <c r="J35" s="123">
        <f>ROUND(((SUM(BE115:BE833))*I35),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52</v>
      </c>
      <c r="F36" s="123">
        <f>ROUND((SUM(BF115:BF833)),  2)</f>
        <v>0</v>
      </c>
      <c r="G36" s="34"/>
      <c r="H36" s="34"/>
      <c r="I36" s="124">
        <v>0.15</v>
      </c>
      <c r="J36" s="123">
        <f>ROUND(((SUM(BF115:BF833))*I36),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53</v>
      </c>
      <c r="F37" s="123">
        <f>ROUND((SUM(BG115:BG833)),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54</v>
      </c>
      <c r="F38" s="123">
        <f>ROUND((SUM(BH115:BH833)),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55</v>
      </c>
      <c r="F39" s="123">
        <f>ROUND((SUM(BI115:BI833)),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56</v>
      </c>
      <c r="E41" s="127"/>
      <c r="F41" s="127"/>
      <c r="G41" s="128" t="s">
        <v>57</v>
      </c>
      <c r="H41" s="129" t="s">
        <v>58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Aquacentrum Teplice p.o. - venkovní úpravy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112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113</v>
      </c>
      <c r="F52" s="357"/>
      <c r="G52" s="357"/>
      <c r="H52" s="357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114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7" t="str">
        <f>E11</f>
        <v>SO 102 09 - Technologie a sociální zázemí</v>
      </c>
      <c r="F54" s="357"/>
      <c r="G54" s="357"/>
      <c r="H54" s="357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>Teplice</v>
      </c>
      <c r="G56" s="36"/>
      <c r="H56" s="36"/>
      <c r="I56" s="28" t="s">
        <v>24</v>
      </c>
      <c r="J56" s="59" t="str">
        <f>IF(J14="","",J14)</f>
        <v>13. 12. 2021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PS projekty s.r.o., Revoluční 5, Teplice</v>
      </c>
      <c r="G58" s="36"/>
      <c r="H58" s="36"/>
      <c r="I58" s="28" t="s">
        <v>38</v>
      </c>
      <c r="J58" s="32" t="str">
        <f>E23</f>
        <v>PS projekty s.r.o., Revoluční 5, Teplice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>STAVINVEST KMS s.r.o., Studentská 285/22, Bílina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117</v>
      </c>
      <c r="D61" s="137"/>
      <c r="E61" s="137"/>
      <c r="F61" s="137"/>
      <c r="G61" s="137"/>
      <c r="H61" s="137"/>
      <c r="I61" s="137"/>
      <c r="J61" s="138" t="s">
        <v>118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78</v>
      </c>
      <c r="D63" s="36"/>
      <c r="E63" s="36"/>
      <c r="F63" s="36"/>
      <c r="G63" s="36"/>
      <c r="H63" s="36"/>
      <c r="I63" s="36"/>
      <c r="J63" s="77">
        <f>J115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119</v>
      </c>
    </row>
    <row r="64" spans="1:47" s="9" customFormat="1" ht="24.95" customHeight="1">
      <c r="B64" s="140"/>
      <c r="C64" s="141"/>
      <c r="D64" s="142" t="s">
        <v>120</v>
      </c>
      <c r="E64" s="143"/>
      <c r="F64" s="143"/>
      <c r="G64" s="143"/>
      <c r="H64" s="143"/>
      <c r="I64" s="143"/>
      <c r="J64" s="144">
        <f>J116</f>
        <v>0</v>
      </c>
      <c r="K64" s="141"/>
      <c r="L64" s="145"/>
    </row>
    <row r="65" spans="2:12" s="10" customFormat="1" ht="19.899999999999999" customHeight="1">
      <c r="B65" s="146"/>
      <c r="C65" s="97"/>
      <c r="D65" s="147" t="s">
        <v>121</v>
      </c>
      <c r="E65" s="148"/>
      <c r="F65" s="148"/>
      <c r="G65" s="148"/>
      <c r="H65" s="148"/>
      <c r="I65" s="148"/>
      <c r="J65" s="149">
        <f>J117</f>
        <v>0</v>
      </c>
      <c r="K65" s="97"/>
      <c r="L65" s="150"/>
    </row>
    <row r="66" spans="2:12" s="10" customFormat="1" ht="19.899999999999999" customHeight="1">
      <c r="B66" s="146"/>
      <c r="C66" s="97"/>
      <c r="D66" s="147" t="s">
        <v>122</v>
      </c>
      <c r="E66" s="148"/>
      <c r="F66" s="148"/>
      <c r="G66" s="148"/>
      <c r="H66" s="148"/>
      <c r="I66" s="148"/>
      <c r="J66" s="149">
        <f>J129</f>
        <v>0</v>
      </c>
      <c r="K66" s="97"/>
      <c r="L66" s="150"/>
    </row>
    <row r="67" spans="2:12" s="10" customFormat="1" ht="19.899999999999999" customHeight="1">
      <c r="B67" s="146"/>
      <c r="C67" s="97"/>
      <c r="D67" s="147" t="s">
        <v>123</v>
      </c>
      <c r="E67" s="148"/>
      <c r="F67" s="148"/>
      <c r="G67" s="148"/>
      <c r="H67" s="148"/>
      <c r="I67" s="148"/>
      <c r="J67" s="149">
        <f>J133</f>
        <v>0</v>
      </c>
      <c r="K67" s="97"/>
      <c r="L67" s="150"/>
    </row>
    <row r="68" spans="2:12" s="10" customFormat="1" ht="19.899999999999999" customHeight="1">
      <c r="B68" s="146"/>
      <c r="C68" s="97"/>
      <c r="D68" s="147" t="s">
        <v>124</v>
      </c>
      <c r="E68" s="148"/>
      <c r="F68" s="148"/>
      <c r="G68" s="148"/>
      <c r="H68" s="148"/>
      <c r="I68" s="148"/>
      <c r="J68" s="149">
        <f>J152</f>
        <v>0</v>
      </c>
      <c r="K68" s="97"/>
      <c r="L68" s="150"/>
    </row>
    <row r="69" spans="2:12" s="10" customFormat="1" ht="19.899999999999999" customHeight="1">
      <c r="B69" s="146"/>
      <c r="C69" s="97"/>
      <c r="D69" s="147" t="s">
        <v>125</v>
      </c>
      <c r="E69" s="148"/>
      <c r="F69" s="148"/>
      <c r="G69" s="148"/>
      <c r="H69" s="148"/>
      <c r="I69" s="148"/>
      <c r="J69" s="149">
        <f>J209</f>
        <v>0</v>
      </c>
      <c r="K69" s="97"/>
      <c r="L69" s="150"/>
    </row>
    <row r="70" spans="2:12" s="10" customFormat="1" ht="19.899999999999999" customHeight="1">
      <c r="B70" s="146"/>
      <c r="C70" s="97"/>
      <c r="D70" s="147" t="s">
        <v>126</v>
      </c>
      <c r="E70" s="148"/>
      <c r="F70" s="148"/>
      <c r="G70" s="148"/>
      <c r="H70" s="148"/>
      <c r="I70" s="148"/>
      <c r="J70" s="149">
        <f>J224</f>
        <v>0</v>
      </c>
      <c r="K70" s="97"/>
      <c r="L70" s="150"/>
    </row>
    <row r="71" spans="2:12" s="10" customFormat="1" ht="19.899999999999999" customHeight="1">
      <c r="B71" s="146"/>
      <c r="C71" s="97"/>
      <c r="D71" s="147" t="s">
        <v>127</v>
      </c>
      <c r="E71" s="148"/>
      <c r="F71" s="148"/>
      <c r="G71" s="148"/>
      <c r="H71" s="148"/>
      <c r="I71" s="148"/>
      <c r="J71" s="149">
        <f>J240</f>
        <v>0</v>
      </c>
      <c r="K71" s="97"/>
      <c r="L71" s="150"/>
    </row>
    <row r="72" spans="2:12" s="10" customFormat="1" ht="19.899999999999999" customHeight="1">
      <c r="B72" s="146"/>
      <c r="C72" s="97"/>
      <c r="D72" s="147" t="s">
        <v>128</v>
      </c>
      <c r="E72" s="148"/>
      <c r="F72" s="148"/>
      <c r="G72" s="148"/>
      <c r="H72" s="148"/>
      <c r="I72" s="148"/>
      <c r="J72" s="149">
        <f>J322</f>
        <v>0</v>
      </c>
      <c r="K72" s="97"/>
      <c r="L72" s="150"/>
    </row>
    <row r="73" spans="2:12" s="10" customFormat="1" ht="19.899999999999999" customHeight="1">
      <c r="B73" s="146"/>
      <c r="C73" s="97"/>
      <c r="D73" s="147" t="s">
        <v>129</v>
      </c>
      <c r="E73" s="148"/>
      <c r="F73" s="148"/>
      <c r="G73" s="148"/>
      <c r="H73" s="148"/>
      <c r="I73" s="148"/>
      <c r="J73" s="149">
        <f>J347</f>
        <v>0</v>
      </c>
      <c r="K73" s="97"/>
      <c r="L73" s="150"/>
    </row>
    <row r="74" spans="2:12" s="9" customFormat="1" ht="24.95" customHeight="1">
      <c r="B74" s="140"/>
      <c r="C74" s="141"/>
      <c r="D74" s="142" t="s">
        <v>130</v>
      </c>
      <c r="E74" s="143"/>
      <c r="F74" s="143"/>
      <c r="G74" s="143"/>
      <c r="H74" s="143"/>
      <c r="I74" s="143"/>
      <c r="J74" s="144">
        <f>J350</f>
        <v>0</v>
      </c>
      <c r="K74" s="141"/>
      <c r="L74" s="145"/>
    </row>
    <row r="75" spans="2:12" s="10" customFormat="1" ht="19.899999999999999" customHeight="1">
      <c r="B75" s="146"/>
      <c r="C75" s="97"/>
      <c r="D75" s="147" t="s">
        <v>131</v>
      </c>
      <c r="E75" s="148"/>
      <c r="F75" s="148"/>
      <c r="G75" s="148"/>
      <c r="H75" s="148"/>
      <c r="I75" s="148"/>
      <c r="J75" s="149">
        <f>J351</f>
        <v>0</v>
      </c>
      <c r="K75" s="97"/>
      <c r="L75" s="150"/>
    </row>
    <row r="76" spans="2:12" s="10" customFormat="1" ht="19.899999999999999" customHeight="1">
      <c r="B76" s="146"/>
      <c r="C76" s="97"/>
      <c r="D76" s="147" t="s">
        <v>132</v>
      </c>
      <c r="E76" s="148"/>
      <c r="F76" s="148"/>
      <c r="G76" s="148"/>
      <c r="H76" s="148"/>
      <c r="I76" s="148"/>
      <c r="J76" s="149">
        <f>J385</f>
        <v>0</v>
      </c>
      <c r="K76" s="97"/>
      <c r="L76" s="150"/>
    </row>
    <row r="77" spans="2:12" s="10" customFormat="1" ht="19.899999999999999" customHeight="1">
      <c r="B77" s="146"/>
      <c r="C77" s="97"/>
      <c r="D77" s="147" t="s">
        <v>133</v>
      </c>
      <c r="E77" s="148"/>
      <c r="F77" s="148"/>
      <c r="G77" s="148"/>
      <c r="H77" s="148"/>
      <c r="I77" s="148"/>
      <c r="J77" s="149">
        <f>J402</f>
        <v>0</v>
      </c>
      <c r="K77" s="97"/>
      <c r="L77" s="150"/>
    </row>
    <row r="78" spans="2:12" s="10" customFormat="1" ht="19.899999999999999" customHeight="1">
      <c r="B78" s="146"/>
      <c r="C78" s="97"/>
      <c r="D78" s="147" t="s">
        <v>134</v>
      </c>
      <c r="E78" s="148"/>
      <c r="F78" s="148"/>
      <c r="G78" s="148"/>
      <c r="H78" s="148"/>
      <c r="I78" s="148"/>
      <c r="J78" s="149">
        <f>J429</f>
        <v>0</v>
      </c>
      <c r="K78" s="97"/>
      <c r="L78" s="150"/>
    </row>
    <row r="79" spans="2:12" s="10" customFormat="1" ht="19.899999999999999" customHeight="1">
      <c r="B79" s="146"/>
      <c r="C79" s="97"/>
      <c r="D79" s="147" t="s">
        <v>135</v>
      </c>
      <c r="E79" s="148"/>
      <c r="F79" s="148"/>
      <c r="G79" s="148"/>
      <c r="H79" s="148"/>
      <c r="I79" s="148"/>
      <c r="J79" s="149">
        <f>J459</f>
        <v>0</v>
      </c>
      <c r="K79" s="97"/>
      <c r="L79" s="150"/>
    </row>
    <row r="80" spans="2:12" s="10" customFormat="1" ht="19.899999999999999" customHeight="1">
      <c r="B80" s="146"/>
      <c r="C80" s="97"/>
      <c r="D80" s="147" t="s">
        <v>136</v>
      </c>
      <c r="E80" s="148"/>
      <c r="F80" s="148"/>
      <c r="G80" s="148"/>
      <c r="H80" s="148"/>
      <c r="I80" s="148"/>
      <c r="J80" s="149">
        <f>J497</f>
        <v>0</v>
      </c>
      <c r="K80" s="97"/>
      <c r="L80" s="150"/>
    </row>
    <row r="81" spans="1:31" s="10" customFormat="1" ht="19.899999999999999" customHeight="1">
      <c r="B81" s="146"/>
      <c r="C81" s="97"/>
      <c r="D81" s="147" t="s">
        <v>137</v>
      </c>
      <c r="E81" s="148"/>
      <c r="F81" s="148"/>
      <c r="G81" s="148"/>
      <c r="H81" s="148"/>
      <c r="I81" s="148"/>
      <c r="J81" s="149">
        <f>J624</f>
        <v>0</v>
      </c>
      <c r="K81" s="97"/>
      <c r="L81" s="150"/>
    </row>
    <row r="82" spans="1:31" s="10" customFormat="1" ht="19.899999999999999" customHeight="1">
      <c r="B82" s="146"/>
      <c r="C82" s="97"/>
      <c r="D82" s="147" t="s">
        <v>138</v>
      </c>
      <c r="E82" s="148"/>
      <c r="F82" s="148"/>
      <c r="G82" s="148"/>
      <c r="H82" s="148"/>
      <c r="I82" s="148"/>
      <c r="J82" s="149">
        <f>J631</f>
        <v>0</v>
      </c>
      <c r="K82" s="97"/>
      <c r="L82" s="150"/>
    </row>
    <row r="83" spans="1:31" s="10" customFormat="1" ht="19.899999999999999" customHeight="1">
      <c r="B83" s="146"/>
      <c r="C83" s="97"/>
      <c r="D83" s="147" t="s">
        <v>139</v>
      </c>
      <c r="E83" s="148"/>
      <c r="F83" s="148"/>
      <c r="G83" s="148"/>
      <c r="H83" s="148"/>
      <c r="I83" s="148"/>
      <c r="J83" s="149">
        <f>J640</f>
        <v>0</v>
      </c>
      <c r="K83" s="97"/>
      <c r="L83" s="150"/>
    </row>
    <row r="84" spans="1:31" s="10" customFormat="1" ht="19.899999999999999" customHeight="1">
      <c r="B84" s="146"/>
      <c r="C84" s="97"/>
      <c r="D84" s="147" t="s">
        <v>140</v>
      </c>
      <c r="E84" s="148"/>
      <c r="F84" s="148"/>
      <c r="G84" s="148"/>
      <c r="H84" s="148"/>
      <c r="I84" s="148"/>
      <c r="J84" s="149">
        <f>J646</f>
        <v>0</v>
      </c>
      <c r="K84" s="97"/>
      <c r="L84" s="150"/>
    </row>
    <row r="85" spans="1:31" s="10" customFormat="1" ht="19.899999999999999" customHeight="1">
      <c r="B85" s="146"/>
      <c r="C85" s="97"/>
      <c r="D85" s="147" t="s">
        <v>141</v>
      </c>
      <c r="E85" s="148"/>
      <c r="F85" s="148"/>
      <c r="G85" s="148"/>
      <c r="H85" s="148"/>
      <c r="I85" s="148"/>
      <c r="J85" s="149">
        <f>J659</f>
        <v>0</v>
      </c>
      <c r="K85" s="97"/>
      <c r="L85" s="150"/>
    </row>
    <row r="86" spans="1:31" s="10" customFormat="1" ht="19.899999999999999" customHeight="1">
      <c r="B86" s="146"/>
      <c r="C86" s="97"/>
      <c r="D86" s="147" t="s">
        <v>142</v>
      </c>
      <c r="E86" s="148"/>
      <c r="F86" s="148"/>
      <c r="G86" s="148"/>
      <c r="H86" s="148"/>
      <c r="I86" s="148"/>
      <c r="J86" s="149">
        <f>J683</f>
        <v>0</v>
      </c>
      <c r="K86" s="97"/>
      <c r="L86" s="150"/>
    </row>
    <row r="87" spans="1:31" s="10" customFormat="1" ht="19.899999999999999" customHeight="1">
      <c r="B87" s="146"/>
      <c r="C87" s="97"/>
      <c r="D87" s="147" t="s">
        <v>143</v>
      </c>
      <c r="E87" s="148"/>
      <c r="F87" s="148"/>
      <c r="G87" s="148"/>
      <c r="H87" s="148"/>
      <c r="I87" s="148"/>
      <c r="J87" s="149">
        <f>J694</f>
        <v>0</v>
      </c>
      <c r="K87" s="97"/>
      <c r="L87" s="150"/>
    </row>
    <row r="88" spans="1:31" s="10" customFormat="1" ht="19.899999999999999" customHeight="1">
      <c r="B88" s="146"/>
      <c r="C88" s="97"/>
      <c r="D88" s="147" t="s">
        <v>144</v>
      </c>
      <c r="E88" s="148"/>
      <c r="F88" s="148"/>
      <c r="G88" s="148"/>
      <c r="H88" s="148"/>
      <c r="I88" s="148"/>
      <c r="J88" s="149">
        <f>J723</f>
        <v>0</v>
      </c>
      <c r="K88" s="97"/>
      <c r="L88" s="150"/>
    </row>
    <row r="89" spans="1:31" s="10" customFormat="1" ht="19.899999999999999" customHeight="1">
      <c r="B89" s="146"/>
      <c r="C89" s="97"/>
      <c r="D89" s="147" t="s">
        <v>145</v>
      </c>
      <c r="E89" s="148"/>
      <c r="F89" s="148"/>
      <c r="G89" s="148"/>
      <c r="H89" s="148"/>
      <c r="I89" s="148"/>
      <c r="J89" s="149">
        <f>J751</f>
        <v>0</v>
      </c>
      <c r="K89" s="97"/>
      <c r="L89" s="150"/>
    </row>
    <row r="90" spans="1:31" s="10" customFormat="1" ht="19.899999999999999" customHeight="1">
      <c r="B90" s="146"/>
      <c r="C90" s="97"/>
      <c r="D90" s="147" t="s">
        <v>146</v>
      </c>
      <c r="E90" s="148"/>
      <c r="F90" s="148"/>
      <c r="G90" s="148"/>
      <c r="H90" s="148"/>
      <c r="I90" s="148"/>
      <c r="J90" s="149">
        <f>J772</f>
        <v>0</v>
      </c>
      <c r="K90" s="97"/>
      <c r="L90" s="150"/>
    </row>
    <row r="91" spans="1:31" s="10" customFormat="1" ht="19.899999999999999" customHeight="1">
      <c r="B91" s="146"/>
      <c r="C91" s="97"/>
      <c r="D91" s="147" t="s">
        <v>147</v>
      </c>
      <c r="E91" s="148"/>
      <c r="F91" s="148"/>
      <c r="G91" s="148"/>
      <c r="H91" s="148"/>
      <c r="I91" s="148"/>
      <c r="J91" s="149">
        <f>J804</f>
        <v>0</v>
      </c>
      <c r="K91" s="97"/>
      <c r="L91" s="150"/>
    </row>
    <row r="92" spans="1:31" s="10" customFormat="1" ht="19.899999999999999" customHeight="1">
      <c r="B92" s="146"/>
      <c r="C92" s="97"/>
      <c r="D92" s="147" t="s">
        <v>148</v>
      </c>
      <c r="E92" s="148"/>
      <c r="F92" s="148"/>
      <c r="G92" s="148"/>
      <c r="H92" s="148"/>
      <c r="I92" s="148"/>
      <c r="J92" s="149">
        <f>J820</f>
        <v>0</v>
      </c>
      <c r="K92" s="97"/>
      <c r="L92" s="150"/>
    </row>
    <row r="93" spans="1:31" s="9" customFormat="1" ht="24.95" customHeight="1">
      <c r="B93" s="140"/>
      <c r="C93" s="141"/>
      <c r="D93" s="142" t="s">
        <v>149</v>
      </c>
      <c r="E93" s="143"/>
      <c r="F93" s="143"/>
      <c r="G93" s="143"/>
      <c r="H93" s="143"/>
      <c r="I93" s="143"/>
      <c r="J93" s="144">
        <f>J827</f>
        <v>0</v>
      </c>
      <c r="K93" s="141"/>
      <c r="L93" s="145"/>
    </row>
    <row r="94" spans="1:31" s="2" customFormat="1" ht="21.7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>
      <c r="A95" s="34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9" spans="1:31" s="2" customFormat="1" ht="6.95" customHeight="1">
      <c r="A99" s="34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113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24.95" customHeight="1">
      <c r="A100" s="34"/>
      <c r="B100" s="35"/>
      <c r="C100" s="22" t="s">
        <v>150</v>
      </c>
      <c r="D100" s="36"/>
      <c r="E100" s="36"/>
      <c r="F100" s="36"/>
      <c r="G100" s="36"/>
      <c r="H100" s="36"/>
      <c r="I100" s="36"/>
      <c r="J100" s="36"/>
      <c r="K100" s="36"/>
      <c r="L100" s="113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113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12" customHeight="1">
      <c r="A102" s="34"/>
      <c r="B102" s="35"/>
      <c r="C102" s="28" t="s">
        <v>16</v>
      </c>
      <c r="D102" s="36"/>
      <c r="E102" s="36"/>
      <c r="F102" s="36"/>
      <c r="G102" s="36"/>
      <c r="H102" s="36"/>
      <c r="I102" s="36"/>
      <c r="J102" s="36"/>
      <c r="K102" s="36"/>
      <c r="L102" s="113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16.5" customHeight="1">
      <c r="A103" s="34"/>
      <c r="B103" s="35"/>
      <c r="C103" s="36"/>
      <c r="D103" s="36"/>
      <c r="E103" s="358" t="str">
        <f>E7</f>
        <v>Aquacentrum Teplice p.o. - venkovní úpravy</v>
      </c>
      <c r="F103" s="359"/>
      <c r="G103" s="359"/>
      <c r="H103" s="359"/>
      <c r="I103" s="36"/>
      <c r="J103" s="36"/>
      <c r="K103" s="36"/>
      <c r="L103" s="113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1" customFormat="1" ht="12" customHeight="1">
      <c r="B104" s="20"/>
      <c r="C104" s="28" t="s">
        <v>112</v>
      </c>
      <c r="D104" s="21"/>
      <c r="E104" s="21"/>
      <c r="F104" s="21"/>
      <c r="G104" s="21"/>
      <c r="H104" s="21"/>
      <c r="I104" s="21"/>
      <c r="J104" s="21"/>
      <c r="K104" s="21"/>
      <c r="L104" s="19"/>
    </row>
    <row r="105" spans="1:31" s="2" customFormat="1" ht="16.5" customHeight="1">
      <c r="A105" s="34"/>
      <c r="B105" s="35"/>
      <c r="C105" s="36"/>
      <c r="D105" s="36"/>
      <c r="E105" s="358" t="s">
        <v>113</v>
      </c>
      <c r="F105" s="357"/>
      <c r="G105" s="357"/>
      <c r="H105" s="357"/>
      <c r="I105" s="36"/>
      <c r="J105" s="36"/>
      <c r="K105" s="36"/>
      <c r="L105" s="113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8" t="s">
        <v>114</v>
      </c>
      <c r="D106" s="36"/>
      <c r="E106" s="36"/>
      <c r="F106" s="36"/>
      <c r="G106" s="36"/>
      <c r="H106" s="36"/>
      <c r="I106" s="36"/>
      <c r="J106" s="36"/>
      <c r="K106" s="36"/>
      <c r="L106" s="113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37" t="str">
        <f>E11</f>
        <v>SO 102 09 - Technologie a sociální zázemí</v>
      </c>
      <c r="F107" s="357"/>
      <c r="G107" s="357"/>
      <c r="H107" s="357"/>
      <c r="I107" s="36"/>
      <c r="J107" s="36"/>
      <c r="K107" s="36"/>
      <c r="L107" s="113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113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8" t="s">
        <v>22</v>
      </c>
      <c r="D109" s="36"/>
      <c r="E109" s="36"/>
      <c r="F109" s="26" t="str">
        <f>F14</f>
        <v>Teplice</v>
      </c>
      <c r="G109" s="36"/>
      <c r="H109" s="36"/>
      <c r="I109" s="28" t="s">
        <v>24</v>
      </c>
      <c r="J109" s="59" t="str">
        <f>IF(J14="","",J14)</f>
        <v>13. 12. 2021</v>
      </c>
      <c r="K109" s="36"/>
      <c r="L109" s="113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113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5.7" customHeight="1">
      <c r="A111" s="34"/>
      <c r="B111" s="35"/>
      <c r="C111" s="28" t="s">
        <v>30</v>
      </c>
      <c r="D111" s="36"/>
      <c r="E111" s="36"/>
      <c r="F111" s="26" t="str">
        <f>E17</f>
        <v>PS projekty s.r.o., Revoluční 5, Teplice</v>
      </c>
      <c r="G111" s="36"/>
      <c r="H111" s="36"/>
      <c r="I111" s="28" t="s">
        <v>38</v>
      </c>
      <c r="J111" s="32" t="str">
        <f>E23</f>
        <v>PS projekty s.r.o., Revoluční 5, Teplice</v>
      </c>
      <c r="K111" s="36"/>
      <c r="L111" s="113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40.15" customHeight="1">
      <c r="A112" s="34"/>
      <c r="B112" s="35"/>
      <c r="C112" s="28" t="s">
        <v>36</v>
      </c>
      <c r="D112" s="36"/>
      <c r="E112" s="36"/>
      <c r="F112" s="26" t="str">
        <f>IF(E20="","",E20)</f>
        <v>Vyplň údaj</v>
      </c>
      <c r="G112" s="36"/>
      <c r="H112" s="36"/>
      <c r="I112" s="28" t="s">
        <v>40</v>
      </c>
      <c r="J112" s="32" t="str">
        <f>E26</f>
        <v>STAVINVEST KMS s.r.o., Studentská 285/22, Bílina</v>
      </c>
      <c r="K112" s="36"/>
      <c r="L112" s="113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0.3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113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1" customFormat="1" ht="29.25" customHeight="1">
      <c r="A114" s="151"/>
      <c r="B114" s="152"/>
      <c r="C114" s="153" t="s">
        <v>151</v>
      </c>
      <c r="D114" s="154" t="s">
        <v>65</v>
      </c>
      <c r="E114" s="154" t="s">
        <v>61</v>
      </c>
      <c r="F114" s="154" t="s">
        <v>62</v>
      </c>
      <c r="G114" s="154" t="s">
        <v>152</v>
      </c>
      <c r="H114" s="154" t="s">
        <v>153</v>
      </c>
      <c r="I114" s="154" t="s">
        <v>154</v>
      </c>
      <c r="J114" s="154" t="s">
        <v>118</v>
      </c>
      <c r="K114" s="155" t="s">
        <v>155</v>
      </c>
      <c r="L114" s="156"/>
      <c r="M114" s="68" t="s">
        <v>79</v>
      </c>
      <c r="N114" s="69" t="s">
        <v>50</v>
      </c>
      <c r="O114" s="69" t="s">
        <v>156</v>
      </c>
      <c r="P114" s="69" t="s">
        <v>157</v>
      </c>
      <c r="Q114" s="69" t="s">
        <v>158</v>
      </c>
      <c r="R114" s="69" t="s">
        <v>159</v>
      </c>
      <c r="S114" s="69" t="s">
        <v>160</v>
      </c>
      <c r="T114" s="70" t="s">
        <v>161</v>
      </c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</row>
    <row r="115" spans="1:65" s="2" customFormat="1" ht="22.9" customHeight="1">
      <c r="A115" s="34"/>
      <c r="B115" s="35"/>
      <c r="C115" s="75" t="s">
        <v>162</v>
      </c>
      <c r="D115" s="36"/>
      <c r="E115" s="36"/>
      <c r="F115" s="36"/>
      <c r="G115" s="36"/>
      <c r="H115" s="36"/>
      <c r="I115" s="36"/>
      <c r="J115" s="157">
        <f>BK115</f>
        <v>0</v>
      </c>
      <c r="K115" s="36"/>
      <c r="L115" s="39"/>
      <c r="M115" s="71"/>
      <c r="N115" s="158"/>
      <c r="O115" s="72"/>
      <c r="P115" s="159">
        <f>P116+P350+P827</f>
        <v>0</v>
      </c>
      <c r="Q115" s="72"/>
      <c r="R115" s="159">
        <f>R116+R350+R827</f>
        <v>30.407229655396993</v>
      </c>
      <c r="S115" s="72"/>
      <c r="T115" s="160">
        <f>T116+T350+T827</f>
        <v>34.400852620000002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6" t="s">
        <v>80</v>
      </c>
      <c r="AU115" s="16" t="s">
        <v>119</v>
      </c>
      <c r="BK115" s="161">
        <f>BK116+BK350+BK827</f>
        <v>0</v>
      </c>
    </row>
    <row r="116" spans="1:65" s="12" customFormat="1" ht="25.9" customHeight="1">
      <c r="B116" s="162"/>
      <c r="C116" s="163"/>
      <c r="D116" s="164" t="s">
        <v>80</v>
      </c>
      <c r="E116" s="165" t="s">
        <v>163</v>
      </c>
      <c r="F116" s="165" t="s">
        <v>164</v>
      </c>
      <c r="G116" s="163"/>
      <c r="H116" s="163"/>
      <c r="I116" s="166"/>
      <c r="J116" s="167">
        <f>BK116</f>
        <v>0</v>
      </c>
      <c r="K116" s="163"/>
      <c r="L116" s="168"/>
      <c r="M116" s="169"/>
      <c r="N116" s="170"/>
      <c r="O116" s="170"/>
      <c r="P116" s="171">
        <f>P117+P129+P133+P152+P209+P224+P240+P322+P347</f>
        <v>0</v>
      </c>
      <c r="Q116" s="170"/>
      <c r="R116" s="171">
        <f>R117+R129+R133+R152+R209+R224+R240+R322+R347</f>
        <v>25.010664206951994</v>
      </c>
      <c r="S116" s="170"/>
      <c r="T116" s="172">
        <f>T117+T129+T133+T152+T209+T224+T240+T322+T347</f>
        <v>34.400852620000002</v>
      </c>
      <c r="AR116" s="173" t="s">
        <v>88</v>
      </c>
      <c r="AT116" s="174" t="s">
        <v>80</v>
      </c>
      <c r="AU116" s="174" t="s">
        <v>81</v>
      </c>
      <c r="AY116" s="173" t="s">
        <v>165</v>
      </c>
      <c r="BK116" s="175">
        <f>BK117+BK129+BK133+BK152+BK209+BK224+BK240+BK322+BK347</f>
        <v>0</v>
      </c>
    </row>
    <row r="117" spans="1:65" s="12" customFormat="1" ht="22.9" customHeight="1">
      <c r="B117" s="162"/>
      <c r="C117" s="163"/>
      <c r="D117" s="164" t="s">
        <v>80</v>
      </c>
      <c r="E117" s="176" t="s">
        <v>88</v>
      </c>
      <c r="F117" s="176" t="s">
        <v>166</v>
      </c>
      <c r="G117" s="163"/>
      <c r="H117" s="163"/>
      <c r="I117" s="166"/>
      <c r="J117" s="177">
        <f>BK117</f>
        <v>0</v>
      </c>
      <c r="K117" s="163"/>
      <c r="L117" s="168"/>
      <c r="M117" s="169"/>
      <c r="N117" s="170"/>
      <c r="O117" s="170"/>
      <c r="P117" s="171">
        <f>SUM(P118:P128)</f>
        <v>0</v>
      </c>
      <c r="Q117" s="170"/>
      <c r="R117" s="171">
        <f>SUM(R118:R128)</f>
        <v>0</v>
      </c>
      <c r="S117" s="170"/>
      <c r="T117" s="172">
        <f>SUM(T118:T128)</f>
        <v>0</v>
      </c>
      <c r="AR117" s="173" t="s">
        <v>88</v>
      </c>
      <c r="AT117" s="174" t="s">
        <v>80</v>
      </c>
      <c r="AU117" s="174" t="s">
        <v>88</v>
      </c>
      <c r="AY117" s="173" t="s">
        <v>165</v>
      </c>
      <c r="BK117" s="175">
        <f>SUM(BK118:BK128)</f>
        <v>0</v>
      </c>
    </row>
    <row r="118" spans="1:65" s="2" customFormat="1" ht="24.2" customHeight="1">
      <c r="A118" s="34"/>
      <c r="B118" s="35"/>
      <c r="C118" s="178" t="s">
        <v>88</v>
      </c>
      <c r="D118" s="178" t="s">
        <v>167</v>
      </c>
      <c r="E118" s="179" t="s">
        <v>168</v>
      </c>
      <c r="F118" s="180" t="s">
        <v>169</v>
      </c>
      <c r="G118" s="181" t="s">
        <v>170</v>
      </c>
      <c r="H118" s="182">
        <v>4.8499999999999996</v>
      </c>
      <c r="I118" s="183"/>
      <c r="J118" s="184">
        <f>ROUND(I118*H118,2)</f>
        <v>0</v>
      </c>
      <c r="K118" s="180" t="s">
        <v>171</v>
      </c>
      <c r="L118" s="39"/>
      <c r="M118" s="185" t="s">
        <v>79</v>
      </c>
      <c r="N118" s="186" t="s">
        <v>51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172</v>
      </c>
      <c r="AT118" s="189" t="s">
        <v>167</v>
      </c>
      <c r="AU118" s="189" t="s">
        <v>90</v>
      </c>
      <c r="AY118" s="16" t="s">
        <v>165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6" t="s">
        <v>88</v>
      </c>
      <c r="BK118" s="190">
        <f>ROUND(I118*H118,2)</f>
        <v>0</v>
      </c>
      <c r="BL118" s="16" t="s">
        <v>172</v>
      </c>
      <c r="BM118" s="189" t="s">
        <v>173</v>
      </c>
    </row>
    <row r="119" spans="1:65" s="2" customFormat="1">
      <c r="A119" s="34"/>
      <c r="B119" s="35"/>
      <c r="C119" s="36"/>
      <c r="D119" s="191" t="s">
        <v>174</v>
      </c>
      <c r="E119" s="36"/>
      <c r="F119" s="192" t="s">
        <v>175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6" t="s">
        <v>174</v>
      </c>
      <c r="AU119" s="16" t="s">
        <v>90</v>
      </c>
    </row>
    <row r="120" spans="1:65" s="13" customFormat="1">
      <c r="B120" s="196"/>
      <c r="C120" s="197"/>
      <c r="D120" s="198" t="s">
        <v>176</v>
      </c>
      <c r="E120" s="199" t="s">
        <v>79</v>
      </c>
      <c r="F120" s="200" t="s">
        <v>177</v>
      </c>
      <c r="G120" s="197"/>
      <c r="H120" s="201">
        <v>4.8499999999999996</v>
      </c>
      <c r="I120" s="202"/>
      <c r="J120" s="197"/>
      <c r="K120" s="197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176</v>
      </c>
      <c r="AU120" s="207" t="s">
        <v>90</v>
      </c>
      <c r="AV120" s="13" t="s">
        <v>90</v>
      </c>
      <c r="AW120" s="13" t="s">
        <v>39</v>
      </c>
      <c r="AX120" s="13" t="s">
        <v>81</v>
      </c>
      <c r="AY120" s="207" t="s">
        <v>165</v>
      </c>
    </row>
    <row r="121" spans="1:65" s="2" customFormat="1" ht="55.5" customHeight="1">
      <c r="A121" s="34"/>
      <c r="B121" s="35"/>
      <c r="C121" s="178" t="s">
        <v>90</v>
      </c>
      <c r="D121" s="178" t="s">
        <v>167</v>
      </c>
      <c r="E121" s="179" t="s">
        <v>178</v>
      </c>
      <c r="F121" s="180" t="s">
        <v>179</v>
      </c>
      <c r="G121" s="181" t="s">
        <v>170</v>
      </c>
      <c r="H121" s="182">
        <v>4.8499999999999996</v>
      </c>
      <c r="I121" s="183"/>
      <c r="J121" s="184">
        <f>ROUND(I121*H121,2)</f>
        <v>0</v>
      </c>
      <c r="K121" s="180" t="s">
        <v>171</v>
      </c>
      <c r="L121" s="39"/>
      <c r="M121" s="185" t="s">
        <v>79</v>
      </c>
      <c r="N121" s="186" t="s">
        <v>51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172</v>
      </c>
      <c r="AT121" s="189" t="s">
        <v>167</v>
      </c>
      <c r="AU121" s="189" t="s">
        <v>90</v>
      </c>
      <c r="AY121" s="16" t="s">
        <v>165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6" t="s">
        <v>88</v>
      </c>
      <c r="BK121" s="190">
        <f>ROUND(I121*H121,2)</f>
        <v>0</v>
      </c>
      <c r="BL121" s="16" t="s">
        <v>172</v>
      </c>
      <c r="BM121" s="189" t="s">
        <v>180</v>
      </c>
    </row>
    <row r="122" spans="1:65" s="2" customFormat="1">
      <c r="A122" s="34"/>
      <c r="B122" s="35"/>
      <c r="C122" s="36"/>
      <c r="D122" s="191" t="s">
        <v>174</v>
      </c>
      <c r="E122" s="36"/>
      <c r="F122" s="192" t="s">
        <v>181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6" t="s">
        <v>174</v>
      </c>
      <c r="AU122" s="16" t="s">
        <v>90</v>
      </c>
    </row>
    <row r="123" spans="1:65" s="2" customFormat="1" ht="62.65" customHeight="1">
      <c r="A123" s="34"/>
      <c r="B123" s="35"/>
      <c r="C123" s="178" t="s">
        <v>182</v>
      </c>
      <c r="D123" s="178" t="s">
        <v>167</v>
      </c>
      <c r="E123" s="179" t="s">
        <v>183</v>
      </c>
      <c r="F123" s="180" t="s">
        <v>184</v>
      </c>
      <c r="G123" s="181" t="s">
        <v>170</v>
      </c>
      <c r="H123" s="182">
        <v>4.8499999999999996</v>
      </c>
      <c r="I123" s="183"/>
      <c r="J123" s="184">
        <f>ROUND(I123*H123,2)</f>
        <v>0</v>
      </c>
      <c r="K123" s="180" t="s">
        <v>171</v>
      </c>
      <c r="L123" s="39"/>
      <c r="M123" s="185" t="s">
        <v>79</v>
      </c>
      <c r="N123" s="186" t="s">
        <v>51</v>
      </c>
      <c r="O123" s="64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172</v>
      </c>
      <c r="AT123" s="189" t="s">
        <v>167</v>
      </c>
      <c r="AU123" s="189" t="s">
        <v>90</v>
      </c>
      <c r="AY123" s="16" t="s">
        <v>165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6" t="s">
        <v>88</v>
      </c>
      <c r="BK123" s="190">
        <f>ROUND(I123*H123,2)</f>
        <v>0</v>
      </c>
      <c r="BL123" s="16" t="s">
        <v>172</v>
      </c>
      <c r="BM123" s="189" t="s">
        <v>185</v>
      </c>
    </row>
    <row r="124" spans="1:65" s="2" customFormat="1">
      <c r="A124" s="34"/>
      <c r="B124" s="35"/>
      <c r="C124" s="36"/>
      <c r="D124" s="191" t="s">
        <v>174</v>
      </c>
      <c r="E124" s="36"/>
      <c r="F124" s="192" t="s">
        <v>186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174</v>
      </c>
      <c r="AU124" s="16" t="s">
        <v>90</v>
      </c>
    </row>
    <row r="125" spans="1:65" s="13" customFormat="1">
      <c r="B125" s="196"/>
      <c r="C125" s="197"/>
      <c r="D125" s="198" t="s">
        <v>176</v>
      </c>
      <c r="E125" s="199" t="s">
        <v>79</v>
      </c>
      <c r="F125" s="200" t="s">
        <v>187</v>
      </c>
      <c r="G125" s="197"/>
      <c r="H125" s="201">
        <v>4.8499999999999996</v>
      </c>
      <c r="I125" s="202"/>
      <c r="J125" s="197"/>
      <c r="K125" s="197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176</v>
      </c>
      <c r="AU125" s="207" t="s">
        <v>90</v>
      </c>
      <c r="AV125" s="13" t="s">
        <v>90</v>
      </c>
      <c r="AW125" s="13" t="s">
        <v>39</v>
      </c>
      <c r="AX125" s="13" t="s">
        <v>81</v>
      </c>
      <c r="AY125" s="207" t="s">
        <v>165</v>
      </c>
    </row>
    <row r="126" spans="1:65" s="2" customFormat="1" ht="44.25" customHeight="1">
      <c r="A126" s="34"/>
      <c r="B126" s="35"/>
      <c r="C126" s="178" t="s">
        <v>172</v>
      </c>
      <c r="D126" s="178" t="s">
        <v>167</v>
      </c>
      <c r="E126" s="179" t="s">
        <v>188</v>
      </c>
      <c r="F126" s="180" t="s">
        <v>189</v>
      </c>
      <c r="G126" s="181" t="s">
        <v>190</v>
      </c>
      <c r="H126" s="182">
        <v>8.4879999999999995</v>
      </c>
      <c r="I126" s="183"/>
      <c r="J126" s="184">
        <f>ROUND(I126*H126,2)</f>
        <v>0</v>
      </c>
      <c r="K126" s="180" t="s">
        <v>171</v>
      </c>
      <c r="L126" s="39"/>
      <c r="M126" s="185" t="s">
        <v>79</v>
      </c>
      <c r="N126" s="186" t="s">
        <v>51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172</v>
      </c>
      <c r="AT126" s="189" t="s">
        <v>167</v>
      </c>
      <c r="AU126" s="189" t="s">
        <v>90</v>
      </c>
      <c r="AY126" s="16" t="s">
        <v>165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6" t="s">
        <v>88</v>
      </c>
      <c r="BK126" s="190">
        <f>ROUND(I126*H126,2)</f>
        <v>0</v>
      </c>
      <c r="BL126" s="16" t="s">
        <v>172</v>
      </c>
      <c r="BM126" s="189" t="s">
        <v>191</v>
      </c>
    </row>
    <row r="127" spans="1:65" s="2" customFormat="1">
      <c r="A127" s="34"/>
      <c r="B127" s="35"/>
      <c r="C127" s="36"/>
      <c r="D127" s="191" t="s">
        <v>174</v>
      </c>
      <c r="E127" s="36"/>
      <c r="F127" s="192" t="s">
        <v>192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174</v>
      </c>
      <c r="AU127" s="16" t="s">
        <v>90</v>
      </c>
    </row>
    <row r="128" spans="1:65" s="13" customFormat="1">
      <c r="B128" s="196"/>
      <c r="C128" s="197"/>
      <c r="D128" s="198" t="s">
        <v>176</v>
      </c>
      <c r="E128" s="197"/>
      <c r="F128" s="200" t="s">
        <v>193</v>
      </c>
      <c r="G128" s="197"/>
      <c r="H128" s="201">
        <v>8.4879999999999995</v>
      </c>
      <c r="I128" s="202"/>
      <c r="J128" s="197"/>
      <c r="K128" s="197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176</v>
      </c>
      <c r="AU128" s="207" t="s">
        <v>90</v>
      </c>
      <c r="AV128" s="13" t="s">
        <v>90</v>
      </c>
      <c r="AW128" s="13" t="s">
        <v>4</v>
      </c>
      <c r="AX128" s="13" t="s">
        <v>88</v>
      </c>
      <c r="AY128" s="207" t="s">
        <v>165</v>
      </c>
    </row>
    <row r="129" spans="1:65" s="12" customFormat="1" ht="22.9" customHeight="1">
      <c r="B129" s="162"/>
      <c r="C129" s="163"/>
      <c r="D129" s="164" t="s">
        <v>80</v>
      </c>
      <c r="E129" s="176" t="s">
        <v>90</v>
      </c>
      <c r="F129" s="176" t="s">
        <v>194</v>
      </c>
      <c r="G129" s="163"/>
      <c r="H129" s="163"/>
      <c r="I129" s="166"/>
      <c r="J129" s="177">
        <f>BK129</f>
        <v>0</v>
      </c>
      <c r="K129" s="163"/>
      <c r="L129" s="168"/>
      <c r="M129" s="169"/>
      <c r="N129" s="170"/>
      <c r="O129" s="170"/>
      <c r="P129" s="171">
        <f>SUM(P130:P132)</f>
        <v>0</v>
      </c>
      <c r="Q129" s="170"/>
      <c r="R129" s="171">
        <f>SUM(R130:R132)</f>
        <v>0.83555999999999997</v>
      </c>
      <c r="S129" s="170"/>
      <c r="T129" s="172">
        <f>SUM(T130:T132)</f>
        <v>0</v>
      </c>
      <c r="AR129" s="173" t="s">
        <v>88</v>
      </c>
      <c r="AT129" s="174" t="s">
        <v>80</v>
      </c>
      <c r="AU129" s="174" t="s">
        <v>88</v>
      </c>
      <c r="AY129" s="173" t="s">
        <v>165</v>
      </c>
      <c r="BK129" s="175">
        <f>SUM(BK130:BK132)</f>
        <v>0</v>
      </c>
    </row>
    <row r="130" spans="1:65" s="2" customFormat="1" ht="24.2" customHeight="1">
      <c r="A130" s="34"/>
      <c r="B130" s="35"/>
      <c r="C130" s="178" t="s">
        <v>195</v>
      </c>
      <c r="D130" s="178" t="s">
        <v>167</v>
      </c>
      <c r="E130" s="179" t="s">
        <v>196</v>
      </c>
      <c r="F130" s="180" t="s">
        <v>197</v>
      </c>
      <c r="G130" s="181" t="s">
        <v>170</v>
      </c>
      <c r="H130" s="182">
        <v>0.42199999999999999</v>
      </c>
      <c r="I130" s="183"/>
      <c r="J130" s="184">
        <f>ROUND(I130*H130,2)</f>
        <v>0</v>
      </c>
      <c r="K130" s="180" t="s">
        <v>171</v>
      </c>
      <c r="L130" s="39"/>
      <c r="M130" s="185" t="s">
        <v>79</v>
      </c>
      <c r="N130" s="186" t="s">
        <v>51</v>
      </c>
      <c r="O130" s="64"/>
      <c r="P130" s="187">
        <f>O130*H130</f>
        <v>0</v>
      </c>
      <c r="Q130" s="187">
        <v>1.98</v>
      </c>
      <c r="R130" s="187">
        <f>Q130*H130</f>
        <v>0.83555999999999997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172</v>
      </c>
      <c r="AT130" s="189" t="s">
        <v>167</v>
      </c>
      <c r="AU130" s="189" t="s">
        <v>90</v>
      </c>
      <c r="AY130" s="16" t="s">
        <v>165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6" t="s">
        <v>88</v>
      </c>
      <c r="BK130" s="190">
        <f>ROUND(I130*H130,2)</f>
        <v>0</v>
      </c>
      <c r="BL130" s="16" t="s">
        <v>172</v>
      </c>
      <c r="BM130" s="189" t="s">
        <v>198</v>
      </c>
    </row>
    <row r="131" spans="1:65" s="2" customFormat="1">
      <c r="A131" s="34"/>
      <c r="B131" s="35"/>
      <c r="C131" s="36"/>
      <c r="D131" s="191" t="s">
        <v>174</v>
      </c>
      <c r="E131" s="36"/>
      <c r="F131" s="192" t="s">
        <v>199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174</v>
      </c>
      <c r="AU131" s="16" t="s">
        <v>90</v>
      </c>
    </row>
    <row r="132" spans="1:65" s="13" customFormat="1">
      <c r="B132" s="196"/>
      <c r="C132" s="197"/>
      <c r="D132" s="198" t="s">
        <v>176</v>
      </c>
      <c r="E132" s="199" t="s">
        <v>79</v>
      </c>
      <c r="F132" s="200" t="s">
        <v>200</v>
      </c>
      <c r="G132" s="197"/>
      <c r="H132" s="201">
        <v>0.42199999999999999</v>
      </c>
      <c r="I132" s="202"/>
      <c r="J132" s="197"/>
      <c r="K132" s="197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176</v>
      </c>
      <c r="AU132" s="207" t="s">
        <v>90</v>
      </c>
      <c r="AV132" s="13" t="s">
        <v>90</v>
      </c>
      <c r="AW132" s="13" t="s">
        <v>39</v>
      </c>
      <c r="AX132" s="13" t="s">
        <v>81</v>
      </c>
      <c r="AY132" s="207" t="s">
        <v>165</v>
      </c>
    </row>
    <row r="133" spans="1:65" s="12" customFormat="1" ht="22.9" customHeight="1">
      <c r="B133" s="162"/>
      <c r="C133" s="163"/>
      <c r="D133" s="164" t="s">
        <v>80</v>
      </c>
      <c r="E133" s="176" t="s">
        <v>182</v>
      </c>
      <c r="F133" s="176" t="s">
        <v>201</v>
      </c>
      <c r="G133" s="163"/>
      <c r="H133" s="163"/>
      <c r="I133" s="166"/>
      <c r="J133" s="177">
        <f>BK133</f>
        <v>0</v>
      </c>
      <c r="K133" s="163"/>
      <c r="L133" s="168"/>
      <c r="M133" s="169"/>
      <c r="N133" s="170"/>
      <c r="O133" s="170"/>
      <c r="P133" s="171">
        <f>SUM(P134:P151)</f>
        <v>0</v>
      </c>
      <c r="Q133" s="170"/>
      <c r="R133" s="171">
        <f>SUM(R134:R151)</f>
        <v>15.625877186932</v>
      </c>
      <c r="S133" s="170"/>
      <c r="T133" s="172">
        <f>SUM(T134:T151)</f>
        <v>0</v>
      </c>
      <c r="AR133" s="173" t="s">
        <v>88</v>
      </c>
      <c r="AT133" s="174" t="s">
        <v>80</v>
      </c>
      <c r="AU133" s="174" t="s">
        <v>88</v>
      </c>
      <c r="AY133" s="173" t="s">
        <v>165</v>
      </c>
      <c r="BK133" s="175">
        <f>SUM(BK134:BK151)</f>
        <v>0</v>
      </c>
    </row>
    <row r="134" spans="1:65" s="2" customFormat="1" ht="49.15" customHeight="1">
      <c r="A134" s="34"/>
      <c r="B134" s="35"/>
      <c r="C134" s="178" t="s">
        <v>202</v>
      </c>
      <c r="D134" s="178" t="s">
        <v>167</v>
      </c>
      <c r="E134" s="179" t="s">
        <v>203</v>
      </c>
      <c r="F134" s="180" t="s">
        <v>204</v>
      </c>
      <c r="G134" s="181" t="s">
        <v>170</v>
      </c>
      <c r="H134" s="182">
        <v>5.4909999999999997</v>
      </c>
      <c r="I134" s="183"/>
      <c r="J134" s="184">
        <f>ROUND(I134*H134,2)</f>
        <v>0</v>
      </c>
      <c r="K134" s="180" t="s">
        <v>171</v>
      </c>
      <c r="L134" s="39"/>
      <c r="M134" s="185" t="s">
        <v>79</v>
      </c>
      <c r="N134" s="186" t="s">
        <v>51</v>
      </c>
      <c r="O134" s="64"/>
      <c r="P134" s="187">
        <f>O134*H134</f>
        <v>0</v>
      </c>
      <c r="Q134" s="187">
        <v>2.5360244519999999</v>
      </c>
      <c r="R134" s="187">
        <f>Q134*H134</f>
        <v>13.925310265932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172</v>
      </c>
      <c r="AT134" s="189" t="s">
        <v>167</v>
      </c>
      <c r="AU134" s="189" t="s">
        <v>90</v>
      </c>
      <c r="AY134" s="16" t="s">
        <v>165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6" t="s">
        <v>88</v>
      </c>
      <c r="BK134" s="190">
        <f>ROUND(I134*H134,2)</f>
        <v>0</v>
      </c>
      <c r="BL134" s="16" t="s">
        <v>172</v>
      </c>
      <c r="BM134" s="189" t="s">
        <v>205</v>
      </c>
    </row>
    <row r="135" spans="1:65" s="2" customFormat="1">
      <c r="A135" s="34"/>
      <c r="B135" s="35"/>
      <c r="C135" s="36"/>
      <c r="D135" s="191" t="s">
        <v>174</v>
      </c>
      <c r="E135" s="36"/>
      <c r="F135" s="192" t="s">
        <v>206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174</v>
      </c>
      <c r="AU135" s="16" t="s">
        <v>90</v>
      </c>
    </row>
    <row r="136" spans="1:65" s="13" customFormat="1">
      <c r="B136" s="196"/>
      <c r="C136" s="197"/>
      <c r="D136" s="198" t="s">
        <v>176</v>
      </c>
      <c r="E136" s="199" t="s">
        <v>79</v>
      </c>
      <c r="F136" s="200" t="s">
        <v>207</v>
      </c>
      <c r="G136" s="197"/>
      <c r="H136" s="201">
        <v>1.7250000000000001</v>
      </c>
      <c r="I136" s="202"/>
      <c r="J136" s="197"/>
      <c r="K136" s="197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176</v>
      </c>
      <c r="AU136" s="207" t="s">
        <v>90</v>
      </c>
      <c r="AV136" s="13" t="s">
        <v>90</v>
      </c>
      <c r="AW136" s="13" t="s">
        <v>39</v>
      </c>
      <c r="AX136" s="13" t="s">
        <v>81</v>
      </c>
      <c r="AY136" s="207" t="s">
        <v>165</v>
      </c>
    </row>
    <row r="137" spans="1:65" s="13" customFormat="1">
      <c r="B137" s="196"/>
      <c r="C137" s="197"/>
      <c r="D137" s="198" t="s">
        <v>176</v>
      </c>
      <c r="E137" s="199" t="s">
        <v>79</v>
      </c>
      <c r="F137" s="200" t="s">
        <v>208</v>
      </c>
      <c r="G137" s="197"/>
      <c r="H137" s="201">
        <v>3.52</v>
      </c>
      <c r="I137" s="202"/>
      <c r="J137" s="197"/>
      <c r="K137" s="197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176</v>
      </c>
      <c r="AU137" s="207" t="s">
        <v>90</v>
      </c>
      <c r="AV137" s="13" t="s">
        <v>90</v>
      </c>
      <c r="AW137" s="13" t="s">
        <v>39</v>
      </c>
      <c r="AX137" s="13" t="s">
        <v>81</v>
      </c>
      <c r="AY137" s="207" t="s">
        <v>165</v>
      </c>
    </row>
    <row r="138" spans="1:65" s="13" customFormat="1" ht="22.5">
      <c r="B138" s="196"/>
      <c r="C138" s="197"/>
      <c r="D138" s="198" t="s">
        <v>176</v>
      </c>
      <c r="E138" s="199" t="s">
        <v>79</v>
      </c>
      <c r="F138" s="200" t="s">
        <v>209</v>
      </c>
      <c r="G138" s="197"/>
      <c r="H138" s="201">
        <v>0.246</v>
      </c>
      <c r="I138" s="202"/>
      <c r="J138" s="197"/>
      <c r="K138" s="197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176</v>
      </c>
      <c r="AU138" s="207" t="s">
        <v>90</v>
      </c>
      <c r="AV138" s="13" t="s">
        <v>90</v>
      </c>
      <c r="AW138" s="13" t="s">
        <v>39</v>
      </c>
      <c r="AX138" s="13" t="s">
        <v>81</v>
      </c>
      <c r="AY138" s="207" t="s">
        <v>165</v>
      </c>
    </row>
    <row r="139" spans="1:65" s="2" customFormat="1" ht="49.15" customHeight="1">
      <c r="A139" s="34"/>
      <c r="B139" s="35"/>
      <c r="C139" s="178" t="s">
        <v>210</v>
      </c>
      <c r="D139" s="178" t="s">
        <v>167</v>
      </c>
      <c r="E139" s="179" t="s">
        <v>211</v>
      </c>
      <c r="F139" s="180" t="s">
        <v>212</v>
      </c>
      <c r="G139" s="181" t="s">
        <v>213</v>
      </c>
      <c r="H139" s="182">
        <v>4.2</v>
      </c>
      <c r="I139" s="183"/>
      <c r="J139" s="184">
        <f>ROUND(I139*H139,2)</f>
        <v>0</v>
      </c>
      <c r="K139" s="180" t="s">
        <v>171</v>
      </c>
      <c r="L139" s="39"/>
      <c r="M139" s="185" t="s">
        <v>79</v>
      </c>
      <c r="N139" s="186" t="s">
        <v>51</v>
      </c>
      <c r="O139" s="64"/>
      <c r="P139" s="187">
        <f>O139*H139</f>
        <v>0</v>
      </c>
      <c r="Q139" s="187">
        <v>2.4672129999999998E-3</v>
      </c>
      <c r="R139" s="187">
        <f>Q139*H139</f>
        <v>1.03622946E-2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172</v>
      </c>
      <c r="AT139" s="189" t="s">
        <v>167</v>
      </c>
      <c r="AU139" s="189" t="s">
        <v>90</v>
      </c>
      <c r="AY139" s="16" t="s">
        <v>165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6" t="s">
        <v>88</v>
      </c>
      <c r="BK139" s="190">
        <f>ROUND(I139*H139,2)</f>
        <v>0</v>
      </c>
      <c r="BL139" s="16" t="s">
        <v>172</v>
      </c>
      <c r="BM139" s="189" t="s">
        <v>214</v>
      </c>
    </row>
    <row r="140" spans="1:65" s="2" customFormat="1">
      <c r="A140" s="34"/>
      <c r="B140" s="35"/>
      <c r="C140" s="36"/>
      <c r="D140" s="191" t="s">
        <v>174</v>
      </c>
      <c r="E140" s="36"/>
      <c r="F140" s="192" t="s">
        <v>215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6" t="s">
        <v>174</v>
      </c>
      <c r="AU140" s="16" t="s">
        <v>90</v>
      </c>
    </row>
    <row r="141" spans="1:65" s="13" customFormat="1">
      <c r="B141" s="196"/>
      <c r="C141" s="197"/>
      <c r="D141" s="198" t="s">
        <v>176</v>
      </c>
      <c r="E141" s="199" t="s">
        <v>79</v>
      </c>
      <c r="F141" s="200" t="s">
        <v>216</v>
      </c>
      <c r="G141" s="197"/>
      <c r="H141" s="201">
        <v>3.2</v>
      </c>
      <c r="I141" s="202"/>
      <c r="J141" s="197"/>
      <c r="K141" s="197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176</v>
      </c>
      <c r="AU141" s="207" t="s">
        <v>90</v>
      </c>
      <c r="AV141" s="13" t="s">
        <v>90</v>
      </c>
      <c r="AW141" s="13" t="s">
        <v>39</v>
      </c>
      <c r="AX141" s="13" t="s">
        <v>81</v>
      </c>
      <c r="AY141" s="207" t="s">
        <v>165</v>
      </c>
    </row>
    <row r="142" spans="1:65" s="13" customFormat="1">
      <c r="B142" s="196"/>
      <c r="C142" s="197"/>
      <c r="D142" s="198" t="s">
        <v>176</v>
      </c>
      <c r="E142" s="199" t="s">
        <v>79</v>
      </c>
      <c r="F142" s="200" t="s">
        <v>217</v>
      </c>
      <c r="G142" s="197"/>
      <c r="H142" s="201">
        <v>1</v>
      </c>
      <c r="I142" s="202"/>
      <c r="J142" s="197"/>
      <c r="K142" s="197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176</v>
      </c>
      <c r="AU142" s="207" t="s">
        <v>90</v>
      </c>
      <c r="AV142" s="13" t="s">
        <v>90</v>
      </c>
      <c r="AW142" s="13" t="s">
        <v>39</v>
      </c>
      <c r="AX142" s="13" t="s">
        <v>81</v>
      </c>
      <c r="AY142" s="207" t="s">
        <v>165</v>
      </c>
    </row>
    <row r="143" spans="1:65" s="2" customFormat="1" ht="49.15" customHeight="1">
      <c r="A143" s="34"/>
      <c r="B143" s="35"/>
      <c r="C143" s="178" t="s">
        <v>218</v>
      </c>
      <c r="D143" s="178" t="s">
        <v>167</v>
      </c>
      <c r="E143" s="179" t="s">
        <v>219</v>
      </c>
      <c r="F143" s="180" t="s">
        <v>220</v>
      </c>
      <c r="G143" s="181" t="s">
        <v>213</v>
      </c>
      <c r="H143" s="182">
        <v>4.2</v>
      </c>
      <c r="I143" s="183"/>
      <c r="J143" s="184">
        <f>ROUND(I143*H143,2)</f>
        <v>0</v>
      </c>
      <c r="K143" s="180" t="s">
        <v>171</v>
      </c>
      <c r="L143" s="39"/>
      <c r="M143" s="185" t="s">
        <v>79</v>
      </c>
      <c r="N143" s="186" t="s">
        <v>51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172</v>
      </c>
      <c r="AT143" s="189" t="s">
        <v>167</v>
      </c>
      <c r="AU143" s="189" t="s">
        <v>90</v>
      </c>
      <c r="AY143" s="16" t="s">
        <v>165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6" t="s">
        <v>88</v>
      </c>
      <c r="BK143" s="190">
        <f>ROUND(I143*H143,2)</f>
        <v>0</v>
      </c>
      <c r="BL143" s="16" t="s">
        <v>172</v>
      </c>
      <c r="BM143" s="189" t="s">
        <v>221</v>
      </c>
    </row>
    <row r="144" spans="1:65" s="2" customFormat="1">
      <c r="A144" s="34"/>
      <c r="B144" s="35"/>
      <c r="C144" s="36"/>
      <c r="D144" s="191" t="s">
        <v>174</v>
      </c>
      <c r="E144" s="36"/>
      <c r="F144" s="192" t="s">
        <v>222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6" t="s">
        <v>174</v>
      </c>
      <c r="AU144" s="16" t="s">
        <v>90</v>
      </c>
    </row>
    <row r="145" spans="1:65" s="2" customFormat="1" ht="37.9" customHeight="1">
      <c r="A145" s="34"/>
      <c r="B145" s="35"/>
      <c r="C145" s="178" t="s">
        <v>223</v>
      </c>
      <c r="D145" s="178" t="s">
        <v>167</v>
      </c>
      <c r="E145" s="179" t="s">
        <v>224</v>
      </c>
      <c r="F145" s="180" t="s">
        <v>225</v>
      </c>
      <c r="G145" s="181" t="s">
        <v>190</v>
      </c>
      <c r="H145" s="182">
        <v>0.60399999999999998</v>
      </c>
      <c r="I145" s="183"/>
      <c r="J145" s="184">
        <f>ROUND(I145*H145,2)</f>
        <v>0</v>
      </c>
      <c r="K145" s="180" t="s">
        <v>171</v>
      </c>
      <c r="L145" s="39"/>
      <c r="M145" s="185" t="s">
        <v>79</v>
      </c>
      <c r="N145" s="186" t="s">
        <v>51</v>
      </c>
      <c r="O145" s="64"/>
      <c r="P145" s="187">
        <f>O145*H145</f>
        <v>0</v>
      </c>
      <c r="Q145" s="187">
        <v>1.1090686000000001</v>
      </c>
      <c r="R145" s="187">
        <f>Q145*H145</f>
        <v>0.66987743440000003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172</v>
      </c>
      <c r="AT145" s="189" t="s">
        <v>167</v>
      </c>
      <c r="AU145" s="189" t="s">
        <v>90</v>
      </c>
      <c r="AY145" s="16" t="s">
        <v>165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6" t="s">
        <v>88</v>
      </c>
      <c r="BK145" s="190">
        <f>ROUND(I145*H145,2)</f>
        <v>0</v>
      </c>
      <c r="BL145" s="16" t="s">
        <v>172</v>
      </c>
      <c r="BM145" s="189" t="s">
        <v>226</v>
      </c>
    </row>
    <row r="146" spans="1:65" s="2" customFormat="1">
      <c r="A146" s="34"/>
      <c r="B146" s="35"/>
      <c r="C146" s="36"/>
      <c r="D146" s="191" t="s">
        <v>174</v>
      </c>
      <c r="E146" s="36"/>
      <c r="F146" s="192" t="s">
        <v>227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174</v>
      </c>
      <c r="AU146" s="16" t="s">
        <v>90</v>
      </c>
    </row>
    <row r="147" spans="1:65" s="13" customFormat="1" ht="22.5">
      <c r="B147" s="196"/>
      <c r="C147" s="197"/>
      <c r="D147" s="198" t="s">
        <v>176</v>
      </c>
      <c r="E147" s="199" t="s">
        <v>79</v>
      </c>
      <c r="F147" s="200" t="s">
        <v>228</v>
      </c>
      <c r="G147" s="197"/>
      <c r="H147" s="201">
        <v>0.60399999999999998</v>
      </c>
      <c r="I147" s="202"/>
      <c r="J147" s="197"/>
      <c r="K147" s="197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176</v>
      </c>
      <c r="AU147" s="207" t="s">
        <v>90</v>
      </c>
      <c r="AV147" s="13" t="s">
        <v>90</v>
      </c>
      <c r="AW147" s="13" t="s">
        <v>39</v>
      </c>
      <c r="AX147" s="13" t="s">
        <v>81</v>
      </c>
      <c r="AY147" s="207" t="s">
        <v>165</v>
      </c>
    </row>
    <row r="148" spans="1:65" s="2" customFormat="1" ht="78" customHeight="1">
      <c r="A148" s="34"/>
      <c r="B148" s="35"/>
      <c r="C148" s="178" t="s">
        <v>229</v>
      </c>
      <c r="D148" s="178" t="s">
        <v>167</v>
      </c>
      <c r="E148" s="179" t="s">
        <v>230</v>
      </c>
      <c r="F148" s="180" t="s">
        <v>231</v>
      </c>
      <c r="G148" s="181" t="s">
        <v>232</v>
      </c>
      <c r="H148" s="182">
        <v>1</v>
      </c>
      <c r="I148" s="183"/>
      <c r="J148" s="184">
        <f>ROUND(I148*H148,2)</f>
        <v>0</v>
      </c>
      <c r="K148" s="180" t="s">
        <v>171</v>
      </c>
      <c r="L148" s="39"/>
      <c r="M148" s="185" t="s">
        <v>79</v>
      </c>
      <c r="N148" s="186" t="s">
        <v>51</v>
      </c>
      <c r="O148" s="64"/>
      <c r="P148" s="187">
        <f>O148*H148</f>
        <v>0</v>
      </c>
      <c r="Q148" s="187">
        <v>1.0203271920000001</v>
      </c>
      <c r="R148" s="187">
        <f>Q148*H148</f>
        <v>1.0203271920000001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172</v>
      </c>
      <c r="AT148" s="189" t="s">
        <v>167</v>
      </c>
      <c r="AU148" s="189" t="s">
        <v>90</v>
      </c>
      <c r="AY148" s="16" t="s">
        <v>165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6" t="s">
        <v>88</v>
      </c>
      <c r="BK148" s="190">
        <f>ROUND(I148*H148,2)</f>
        <v>0</v>
      </c>
      <c r="BL148" s="16" t="s">
        <v>172</v>
      </c>
      <c r="BM148" s="189" t="s">
        <v>233</v>
      </c>
    </row>
    <row r="149" spans="1:65" s="2" customFormat="1">
      <c r="A149" s="34"/>
      <c r="B149" s="35"/>
      <c r="C149" s="36"/>
      <c r="D149" s="191" t="s">
        <v>174</v>
      </c>
      <c r="E149" s="36"/>
      <c r="F149" s="192" t="s">
        <v>234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6" t="s">
        <v>174</v>
      </c>
      <c r="AU149" s="16" t="s">
        <v>90</v>
      </c>
    </row>
    <row r="150" spans="1:65" s="13" customFormat="1">
      <c r="B150" s="196"/>
      <c r="C150" s="197"/>
      <c r="D150" s="198" t="s">
        <v>176</v>
      </c>
      <c r="E150" s="199" t="s">
        <v>79</v>
      </c>
      <c r="F150" s="200" t="s">
        <v>235</v>
      </c>
      <c r="G150" s="197"/>
      <c r="H150" s="201">
        <v>1</v>
      </c>
      <c r="I150" s="202"/>
      <c r="J150" s="197"/>
      <c r="K150" s="197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176</v>
      </c>
      <c r="AU150" s="207" t="s">
        <v>90</v>
      </c>
      <c r="AV150" s="13" t="s">
        <v>90</v>
      </c>
      <c r="AW150" s="13" t="s">
        <v>39</v>
      </c>
      <c r="AX150" s="13" t="s">
        <v>81</v>
      </c>
      <c r="AY150" s="207" t="s">
        <v>165</v>
      </c>
    </row>
    <row r="151" spans="1:65" s="2" customFormat="1" ht="21.75" customHeight="1">
      <c r="A151" s="34"/>
      <c r="B151" s="35"/>
      <c r="C151" s="178" t="s">
        <v>236</v>
      </c>
      <c r="D151" s="178" t="s">
        <v>167</v>
      </c>
      <c r="E151" s="179" t="s">
        <v>237</v>
      </c>
      <c r="F151" s="180" t="s">
        <v>238</v>
      </c>
      <c r="G151" s="181" t="s">
        <v>239</v>
      </c>
      <c r="H151" s="182">
        <v>1</v>
      </c>
      <c r="I151" s="183"/>
      <c r="J151" s="184">
        <f>ROUND(I151*H151,2)</f>
        <v>0</v>
      </c>
      <c r="K151" s="180" t="s">
        <v>79</v>
      </c>
      <c r="L151" s="39"/>
      <c r="M151" s="185" t="s">
        <v>79</v>
      </c>
      <c r="N151" s="186" t="s">
        <v>51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172</v>
      </c>
      <c r="AT151" s="189" t="s">
        <v>167</v>
      </c>
      <c r="AU151" s="189" t="s">
        <v>90</v>
      </c>
      <c r="AY151" s="16" t="s">
        <v>165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6" t="s">
        <v>88</v>
      </c>
      <c r="BK151" s="190">
        <f>ROUND(I151*H151,2)</f>
        <v>0</v>
      </c>
      <c r="BL151" s="16" t="s">
        <v>172</v>
      </c>
      <c r="BM151" s="189" t="s">
        <v>240</v>
      </c>
    </row>
    <row r="152" spans="1:65" s="12" customFormat="1" ht="22.9" customHeight="1">
      <c r="B152" s="162"/>
      <c r="C152" s="163"/>
      <c r="D152" s="164" t="s">
        <v>80</v>
      </c>
      <c r="E152" s="176" t="s">
        <v>202</v>
      </c>
      <c r="F152" s="176" t="s">
        <v>241</v>
      </c>
      <c r="G152" s="163"/>
      <c r="H152" s="163"/>
      <c r="I152" s="166"/>
      <c r="J152" s="177">
        <f>BK152</f>
        <v>0</v>
      </c>
      <c r="K152" s="163"/>
      <c r="L152" s="168"/>
      <c r="M152" s="169"/>
      <c r="N152" s="170"/>
      <c r="O152" s="170"/>
      <c r="P152" s="171">
        <f>SUM(P153:P208)</f>
        <v>0</v>
      </c>
      <c r="Q152" s="170"/>
      <c r="R152" s="171">
        <f>SUM(R153:R208)</f>
        <v>7.6026819850199994</v>
      </c>
      <c r="S152" s="170"/>
      <c r="T152" s="172">
        <f>SUM(T153:T208)</f>
        <v>0</v>
      </c>
      <c r="AR152" s="173" t="s">
        <v>88</v>
      </c>
      <c r="AT152" s="174" t="s">
        <v>80</v>
      </c>
      <c r="AU152" s="174" t="s">
        <v>88</v>
      </c>
      <c r="AY152" s="173" t="s">
        <v>165</v>
      </c>
      <c r="BK152" s="175">
        <f>SUM(BK153:BK208)</f>
        <v>0</v>
      </c>
    </row>
    <row r="153" spans="1:65" s="2" customFormat="1" ht="37.9" customHeight="1">
      <c r="A153" s="34"/>
      <c r="B153" s="35"/>
      <c r="C153" s="178" t="s">
        <v>242</v>
      </c>
      <c r="D153" s="178" t="s">
        <v>167</v>
      </c>
      <c r="E153" s="179" t="s">
        <v>243</v>
      </c>
      <c r="F153" s="180" t="s">
        <v>244</v>
      </c>
      <c r="G153" s="181" t="s">
        <v>213</v>
      </c>
      <c r="H153" s="182">
        <v>110.395</v>
      </c>
      <c r="I153" s="183"/>
      <c r="J153" s="184">
        <f>ROUND(I153*H153,2)</f>
        <v>0</v>
      </c>
      <c r="K153" s="180" t="s">
        <v>171</v>
      </c>
      <c r="L153" s="39"/>
      <c r="M153" s="185" t="s">
        <v>79</v>
      </c>
      <c r="N153" s="186" t="s">
        <v>51</v>
      </c>
      <c r="O153" s="64"/>
      <c r="P153" s="187">
        <f>O153*H153</f>
        <v>0</v>
      </c>
      <c r="Q153" s="187">
        <v>6.4050000000000001E-4</v>
      </c>
      <c r="R153" s="187">
        <f>Q153*H153</f>
        <v>7.0707997499999994E-2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172</v>
      </c>
      <c r="AT153" s="189" t="s">
        <v>167</v>
      </c>
      <c r="AU153" s="189" t="s">
        <v>90</v>
      </c>
      <c r="AY153" s="16" t="s">
        <v>165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6" t="s">
        <v>88</v>
      </c>
      <c r="BK153" s="190">
        <f>ROUND(I153*H153,2)</f>
        <v>0</v>
      </c>
      <c r="BL153" s="16" t="s">
        <v>172</v>
      </c>
      <c r="BM153" s="189" t="s">
        <v>245</v>
      </c>
    </row>
    <row r="154" spans="1:65" s="2" customFormat="1">
      <c r="A154" s="34"/>
      <c r="B154" s="35"/>
      <c r="C154" s="36"/>
      <c r="D154" s="191" t="s">
        <v>174</v>
      </c>
      <c r="E154" s="36"/>
      <c r="F154" s="192" t="s">
        <v>246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6" t="s">
        <v>174</v>
      </c>
      <c r="AU154" s="16" t="s">
        <v>90</v>
      </c>
    </row>
    <row r="155" spans="1:65" s="2" customFormat="1" ht="44.25" customHeight="1">
      <c r="A155" s="34"/>
      <c r="B155" s="35"/>
      <c r="C155" s="178" t="s">
        <v>247</v>
      </c>
      <c r="D155" s="178" t="s">
        <v>167</v>
      </c>
      <c r="E155" s="179" t="s">
        <v>248</v>
      </c>
      <c r="F155" s="180" t="s">
        <v>249</v>
      </c>
      <c r="G155" s="181" t="s">
        <v>213</v>
      </c>
      <c r="H155" s="182">
        <v>110.395</v>
      </c>
      <c r="I155" s="183"/>
      <c r="J155" s="184">
        <f>ROUND(I155*H155,2)</f>
        <v>0</v>
      </c>
      <c r="K155" s="180" t="s">
        <v>171</v>
      </c>
      <c r="L155" s="39"/>
      <c r="M155" s="185" t="s">
        <v>79</v>
      </c>
      <c r="N155" s="186" t="s">
        <v>51</v>
      </c>
      <c r="O155" s="64"/>
      <c r="P155" s="187">
        <f>O155*H155</f>
        <v>0</v>
      </c>
      <c r="Q155" s="187">
        <v>1.8380000000000001E-2</v>
      </c>
      <c r="R155" s="187">
        <f>Q155*H155</f>
        <v>2.0290601000000001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172</v>
      </c>
      <c r="AT155" s="189" t="s">
        <v>167</v>
      </c>
      <c r="AU155" s="189" t="s">
        <v>90</v>
      </c>
      <c r="AY155" s="16" t="s">
        <v>165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6" t="s">
        <v>88</v>
      </c>
      <c r="BK155" s="190">
        <f>ROUND(I155*H155,2)</f>
        <v>0</v>
      </c>
      <c r="BL155" s="16" t="s">
        <v>172</v>
      </c>
      <c r="BM155" s="189" t="s">
        <v>250</v>
      </c>
    </row>
    <row r="156" spans="1:65" s="2" customFormat="1">
      <c r="A156" s="34"/>
      <c r="B156" s="35"/>
      <c r="C156" s="36"/>
      <c r="D156" s="191" t="s">
        <v>174</v>
      </c>
      <c r="E156" s="36"/>
      <c r="F156" s="192" t="s">
        <v>251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6" t="s">
        <v>174</v>
      </c>
      <c r="AU156" s="16" t="s">
        <v>90</v>
      </c>
    </row>
    <row r="157" spans="1:65" s="13" customFormat="1" ht="22.5">
      <c r="B157" s="196"/>
      <c r="C157" s="197"/>
      <c r="D157" s="198" t="s">
        <v>176</v>
      </c>
      <c r="E157" s="199" t="s">
        <v>79</v>
      </c>
      <c r="F157" s="200" t="s">
        <v>252</v>
      </c>
      <c r="G157" s="197"/>
      <c r="H157" s="201">
        <v>36.863</v>
      </c>
      <c r="I157" s="202"/>
      <c r="J157" s="197"/>
      <c r="K157" s="197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176</v>
      </c>
      <c r="AU157" s="207" t="s">
        <v>90</v>
      </c>
      <c r="AV157" s="13" t="s">
        <v>90</v>
      </c>
      <c r="AW157" s="13" t="s">
        <v>39</v>
      </c>
      <c r="AX157" s="13" t="s">
        <v>81</v>
      </c>
      <c r="AY157" s="207" t="s">
        <v>165</v>
      </c>
    </row>
    <row r="158" spans="1:65" s="13" customFormat="1" ht="22.5">
      <c r="B158" s="196"/>
      <c r="C158" s="197"/>
      <c r="D158" s="198" t="s">
        <v>176</v>
      </c>
      <c r="E158" s="199" t="s">
        <v>79</v>
      </c>
      <c r="F158" s="200" t="s">
        <v>253</v>
      </c>
      <c r="G158" s="197"/>
      <c r="H158" s="201">
        <v>15.348000000000001</v>
      </c>
      <c r="I158" s="202"/>
      <c r="J158" s="197"/>
      <c r="K158" s="197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176</v>
      </c>
      <c r="AU158" s="207" t="s">
        <v>90</v>
      </c>
      <c r="AV158" s="13" t="s">
        <v>90</v>
      </c>
      <c r="AW158" s="13" t="s">
        <v>39</v>
      </c>
      <c r="AX158" s="13" t="s">
        <v>81</v>
      </c>
      <c r="AY158" s="207" t="s">
        <v>165</v>
      </c>
    </row>
    <row r="159" spans="1:65" s="13" customFormat="1" ht="33.75">
      <c r="B159" s="196"/>
      <c r="C159" s="197"/>
      <c r="D159" s="198" t="s">
        <v>176</v>
      </c>
      <c r="E159" s="199" t="s">
        <v>79</v>
      </c>
      <c r="F159" s="200" t="s">
        <v>254</v>
      </c>
      <c r="G159" s="197"/>
      <c r="H159" s="201">
        <v>17.948</v>
      </c>
      <c r="I159" s="202"/>
      <c r="J159" s="197"/>
      <c r="K159" s="197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176</v>
      </c>
      <c r="AU159" s="207" t="s">
        <v>90</v>
      </c>
      <c r="AV159" s="13" t="s">
        <v>90</v>
      </c>
      <c r="AW159" s="13" t="s">
        <v>39</v>
      </c>
      <c r="AX159" s="13" t="s">
        <v>81</v>
      </c>
      <c r="AY159" s="207" t="s">
        <v>165</v>
      </c>
    </row>
    <row r="160" spans="1:65" s="13" customFormat="1" ht="33.75">
      <c r="B160" s="196"/>
      <c r="C160" s="197"/>
      <c r="D160" s="198" t="s">
        <v>176</v>
      </c>
      <c r="E160" s="199" t="s">
        <v>79</v>
      </c>
      <c r="F160" s="200" t="s">
        <v>255</v>
      </c>
      <c r="G160" s="197"/>
      <c r="H160" s="201">
        <v>40.235999999999997</v>
      </c>
      <c r="I160" s="202"/>
      <c r="J160" s="197"/>
      <c r="K160" s="197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176</v>
      </c>
      <c r="AU160" s="207" t="s">
        <v>90</v>
      </c>
      <c r="AV160" s="13" t="s">
        <v>90</v>
      </c>
      <c r="AW160" s="13" t="s">
        <v>39</v>
      </c>
      <c r="AX160" s="13" t="s">
        <v>81</v>
      </c>
      <c r="AY160" s="207" t="s">
        <v>165</v>
      </c>
    </row>
    <row r="161" spans="1:65" s="2" customFormat="1" ht="37.9" customHeight="1">
      <c r="A161" s="34"/>
      <c r="B161" s="35"/>
      <c r="C161" s="178" t="s">
        <v>256</v>
      </c>
      <c r="D161" s="178" t="s">
        <v>167</v>
      </c>
      <c r="E161" s="179" t="s">
        <v>257</v>
      </c>
      <c r="F161" s="180" t="s">
        <v>258</v>
      </c>
      <c r="G161" s="181" t="s">
        <v>213</v>
      </c>
      <c r="H161" s="182">
        <v>68.38</v>
      </c>
      <c r="I161" s="183"/>
      <c r="J161" s="184">
        <f>ROUND(I161*H161,2)</f>
        <v>0</v>
      </c>
      <c r="K161" s="180" t="s">
        <v>171</v>
      </c>
      <c r="L161" s="39"/>
      <c r="M161" s="185" t="s">
        <v>79</v>
      </c>
      <c r="N161" s="186" t="s">
        <v>51</v>
      </c>
      <c r="O161" s="64"/>
      <c r="P161" s="187">
        <f>O161*H161</f>
        <v>0</v>
      </c>
      <c r="Q161" s="187">
        <v>2.1000000000000001E-2</v>
      </c>
      <c r="R161" s="187">
        <f>Q161*H161</f>
        <v>1.43598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172</v>
      </c>
      <c r="AT161" s="189" t="s">
        <v>167</v>
      </c>
      <c r="AU161" s="189" t="s">
        <v>90</v>
      </c>
      <c r="AY161" s="16" t="s">
        <v>165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6" t="s">
        <v>88</v>
      </c>
      <c r="BK161" s="190">
        <f>ROUND(I161*H161,2)</f>
        <v>0</v>
      </c>
      <c r="BL161" s="16" t="s">
        <v>172</v>
      </c>
      <c r="BM161" s="189" t="s">
        <v>259</v>
      </c>
    </row>
    <row r="162" spans="1:65" s="2" customFormat="1">
      <c r="A162" s="34"/>
      <c r="B162" s="35"/>
      <c r="C162" s="36"/>
      <c r="D162" s="191" t="s">
        <v>174</v>
      </c>
      <c r="E162" s="36"/>
      <c r="F162" s="192" t="s">
        <v>260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6" t="s">
        <v>174</v>
      </c>
      <c r="AU162" s="16" t="s">
        <v>90</v>
      </c>
    </row>
    <row r="163" spans="1:65" s="13" customFormat="1">
      <c r="B163" s="196"/>
      <c r="C163" s="197"/>
      <c r="D163" s="198" t="s">
        <v>176</v>
      </c>
      <c r="E163" s="199" t="s">
        <v>79</v>
      </c>
      <c r="F163" s="200" t="s">
        <v>261</v>
      </c>
      <c r="G163" s="197"/>
      <c r="H163" s="201">
        <v>68.38</v>
      </c>
      <c r="I163" s="202"/>
      <c r="J163" s="197"/>
      <c r="K163" s="197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176</v>
      </c>
      <c r="AU163" s="207" t="s">
        <v>90</v>
      </c>
      <c r="AV163" s="13" t="s">
        <v>90</v>
      </c>
      <c r="AW163" s="13" t="s">
        <v>39</v>
      </c>
      <c r="AX163" s="13" t="s">
        <v>81</v>
      </c>
      <c r="AY163" s="207" t="s">
        <v>165</v>
      </c>
    </row>
    <row r="164" spans="1:65" s="2" customFormat="1" ht="24.2" customHeight="1">
      <c r="A164" s="34"/>
      <c r="B164" s="35"/>
      <c r="C164" s="178" t="s">
        <v>8</v>
      </c>
      <c r="D164" s="178" t="s">
        <v>167</v>
      </c>
      <c r="E164" s="179" t="s">
        <v>262</v>
      </c>
      <c r="F164" s="180" t="s">
        <v>263</v>
      </c>
      <c r="G164" s="181" t="s">
        <v>213</v>
      </c>
      <c r="H164" s="182">
        <v>80.537000000000006</v>
      </c>
      <c r="I164" s="183"/>
      <c r="J164" s="184">
        <f>ROUND(I164*H164,2)</f>
        <v>0</v>
      </c>
      <c r="K164" s="180" t="s">
        <v>171</v>
      </c>
      <c r="L164" s="39"/>
      <c r="M164" s="185" t="s">
        <v>79</v>
      </c>
      <c r="N164" s="186" t="s">
        <v>51</v>
      </c>
      <c r="O164" s="64"/>
      <c r="P164" s="187">
        <f>O164*H164</f>
        <v>0</v>
      </c>
      <c r="Q164" s="187">
        <v>2.9999999999999997E-4</v>
      </c>
      <c r="R164" s="187">
        <f>Q164*H164</f>
        <v>2.4161100000000001E-2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172</v>
      </c>
      <c r="AT164" s="189" t="s">
        <v>167</v>
      </c>
      <c r="AU164" s="189" t="s">
        <v>90</v>
      </c>
      <c r="AY164" s="16" t="s">
        <v>165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6" t="s">
        <v>88</v>
      </c>
      <c r="BK164" s="190">
        <f>ROUND(I164*H164,2)</f>
        <v>0</v>
      </c>
      <c r="BL164" s="16" t="s">
        <v>172</v>
      </c>
      <c r="BM164" s="189" t="s">
        <v>264</v>
      </c>
    </row>
    <row r="165" spans="1:65" s="2" customFormat="1">
      <c r="A165" s="34"/>
      <c r="B165" s="35"/>
      <c r="C165" s="36"/>
      <c r="D165" s="191" t="s">
        <v>174</v>
      </c>
      <c r="E165" s="36"/>
      <c r="F165" s="192" t="s">
        <v>265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6" t="s">
        <v>174</v>
      </c>
      <c r="AU165" s="16" t="s">
        <v>90</v>
      </c>
    </row>
    <row r="166" spans="1:65" s="13" customFormat="1" ht="22.5">
      <c r="B166" s="196"/>
      <c r="C166" s="197"/>
      <c r="D166" s="198" t="s">
        <v>176</v>
      </c>
      <c r="E166" s="199" t="s">
        <v>79</v>
      </c>
      <c r="F166" s="200" t="s">
        <v>266</v>
      </c>
      <c r="G166" s="197"/>
      <c r="H166" s="201">
        <v>20.094000000000001</v>
      </c>
      <c r="I166" s="202"/>
      <c r="J166" s="197"/>
      <c r="K166" s="197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176</v>
      </c>
      <c r="AU166" s="207" t="s">
        <v>90</v>
      </c>
      <c r="AV166" s="13" t="s">
        <v>90</v>
      </c>
      <c r="AW166" s="13" t="s">
        <v>39</v>
      </c>
      <c r="AX166" s="13" t="s">
        <v>81</v>
      </c>
      <c r="AY166" s="207" t="s">
        <v>165</v>
      </c>
    </row>
    <row r="167" spans="1:65" s="13" customFormat="1" ht="22.5">
      <c r="B167" s="196"/>
      <c r="C167" s="197"/>
      <c r="D167" s="198" t="s">
        <v>176</v>
      </c>
      <c r="E167" s="199" t="s">
        <v>79</v>
      </c>
      <c r="F167" s="200" t="s">
        <v>267</v>
      </c>
      <c r="G167" s="197"/>
      <c r="H167" s="201">
        <v>14.946999999999999</v>
      </c>
      <c r="I167" s="202"/>
      <c r="J167" s="197"/>
      <c r="K167" s="197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176</v>
      </c>
      <c r="AU167" s="207" t="s">
        <v>90</v>
      </c>
      <c r="AV167" s="13" t="s">
        <v>90</v>
      </c>
      <c r="AW167" s="13" t="s">
        <v>39</v>
      </c>
      <c r="AX167" s="13" t="s">
        <v>81</v>
      </c>
      <c r="AY167" s="207" t="s">
        <v>165</v>
      </c>
    </row>
    <row r="168" spans="1:65" s="13" customFormat="1" ht="22.5">
      <c r="B168" s="196"/>
      <c r="C168" s="197"/>
      <c r="D168" s="198" t="s">
        <v>176</v>
      </c>
      <c r="E168" s="199" t="s">
        <v>79</v>
      </c>
      <c r="F168" s="200" t="s">
        <v>268</v>
      </c>
      <c r="G168" s="197"/>
      <c r="H168" s="201">
        <v>14.051</v>
      </c>
      <c r="I168" s="202"/>
      <c r="J168" s="197"/>
      <c r="K168" s="197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176</v>
      </c>
      <c r="AU168" s="207" t="s">
        <v>90</v>
      </c>
      <c r="AV168" s="13" t="s">
        <v>90</v>
      </c>
      <c r="AW168" s="13" t="s">
        <v>39</v>
      </c>
      <c r="AX168" s="13" t="s">
        <v>81</v>
      </c>
      <c r="AY168" s="207" t="s">
        <v>165</v>
      </c>
    </row>
    <row r="169" spans="1:65" s="13" customFormat="1" ht="22.5">
      <c r="B169" s="196"/>
      <c r="C169" s="197"/>
      <c r="D169" s="198" t="s">
        <v>176</v>
      </c>
      <c r="E169" s="199" t="s">
        <v>79</v>
      </c>
      <c r="F169" s="200" t="s">
        <v>269</v>
      </c>
      <c r="G169" s="197"/>
      <c r="H169" s="201">
        <v>31.445</v>
      </c>
      <c r="I169" s="202"/>
      <c r="J169" s="197"/>
      <c r="K169" s="197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176</v>
      </c>
      <c r="AU169" s="207" t="s">
        <v>90</v>
      </c>
      <c r="AV169" s="13" t="s">
        <v>90</v>
      </c>
      <c r="AW169" s="13" t="s">
        <v>39</v>
      </c>
      <c r="AX169" s="13" t="s">
        <v>81</v>
      </c>
      <c r="AY169" s="207" t="s">
        <v>165</v>
      </c>
    </row>
    <row r="170" spans="1:65" s="2" customFormat="1" ht="44.25" customHeight="1">
      <c r="A170" s="34"/>
      <c r="B170" s="35"/>
      <c r="C170" s="178" t="s">
        <v>270</v>
      </c>
      <c r="D170" s="178" t="s">
        <v>167</v>
      </c>
      <c r="E170" s="179" t="s">
        <v>271</v>
      </c>
      <c r="F170" s="180" t="s">
        <v>272</v>
      </c>
      <c r="G170" s="181" t="s">
        <v>213</v>
      </c>
      <c r="H170" s="182">
        <v>80.537000000000006</v>
      </c>
      <c r="I170" s="183"/>
      <c r="J170" s="184">
        <f>ROUND(I170*H170,2)</f>
        <v>0</v>
      </c>
      <c r="K170" s="180" t="s">
        <v>171</v>
      </c>
      <c r="L170" s="39"/>
      <c r="M170" s="185" t="s">
        <v>79</v>
      </c>
      <c r="N170" s="186" t="s">
        <v>51</v>
      </c>
      <c r="O170" s="64"/>
      <c r="P170" s="187">
        <f>O170*H170</f>
        <v>0</v>
      </c>
      <c r="Q170" s="187">
        <v>3.9016000000000002E-4</v>
      </c>
      <c r="R170" s="187">
        <f>Q170*H170</f>
        <v>3.1422315920000006E-2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172</v>
      </c>
      <c r="AT170" s="189" t="s">
        <v>167</v>
      </c>
      <c r="AU170" s="189" t="s">
        <v>90</v>
      </c>
      <c r="AY170" s="16" t="s">
        <v>165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6" t="s">
        <v>88</v>
      </c>
      <c r="BK170" s="190">
        <f>ROUND(I170*H170,2)</f>
        <v>0</v>
      </c>
      <c r="BL170" s="16" t="s">
        <v>172</v>
      </c>
      <c r="BM170" s="189" t="s">
        <v>273</v>
      </c>
    </row>
    <row r="171" spans="1:65" s="2" customFormat="1">
      <c r="A171" s="34"/>
      <c r="B171" s="35"/>
      <c r="C171" s="36"/>
      <c r="D171" s="191" t="s">
        <v>174</v>
      </c>
      <c r="E171" s="36"/>
      <c r="F171" s="192" t="s">
        <v>274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6" t="s">
        <v>174</v>
      </c>
      <c r="AU171" s="16" t="s">
        <v>90</v>
      </c>
    </row>
    <row r="172" spans="1:65" s="13" customFormat="1" ht="22.5">
      <c r="B172" s="196"/>
      <c r="C172" s="197"/>
      <c r="D172" s="198" t="s">
        <v>176</v>
      </c>
      <c r="E172" s="199" t="s">
        <v>79</v>
      </c>
      <c r="F172" s="200" t="s">
        <v>275</v>
      </c>
      <c r="G172" s="197"/>
      <c r="H172" s="201">
        <v>20.094000000000001</v>
      </c>
      <c r="I172" s="202"/>
      <c r="J172" s="197"/>
      <c r="K172" s="197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176</v>
      </c>
      <c r="AU172" s="207" t="s">
        <v>90</v>
      </c>
      <c r="AV172" s="13" t="s">
        <v>90</v>
      </c>
      <c r="AW172" s="13" t="s">
        <v>39</v>
      </c>
      <c r="AX172" s="13" t="s">
        <v>81</v>
      </c>
      <c r="AY172" s="207" t="s">
        <v>165</v>
      </c>
    </row>
    <row r="173" spans="1:65" s="13" customFormat="1" ht="22.5">
      <c r="B173" s="196"/>
      <c r="C173" s="197"/>
      <c r="D173" s="198" t="s">
        <v>176</v>
      </c>
      <c r="E173" s="199" t="s">
        <v>79</v>
      </c>
      <c r="F173" s="200" t="s">
        <v>276</v>
      </c>
      <c r="G173" s="197"/>
      <c r="H173" s="201">
        <v>14.946999999999999</v>
      </c>
      <c r="I173" s="202"/>
      <c r="J173" s="197"/>
      <c r="K173" s="197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176</v>
      </c>
      <c r="AU173" s="207" t="s">
        <v>90</v>
      </c>
      <c r="AV173" s="13" t="s">
        <v>90</v>
      </c>
      <c r="AW173" s="13" t="s">
        <v>39</v>
      </c>
      <c r="AX173" s="13" t="s">
        <v>81</v>
      </c>
      <c r="AY173" s="207" t="s">
        <v>165</v>
      </c>
    </row>
    <row r="174" spans="1:65" s="13" customFormat="1" ht="22.5">
      <c r="B174" s="196"/>
      <c r="C174" s="197"/>
      <c r="D174" s="198" t="s">
        <v>176</v>
      </c>
      <c r="E174" s="199" t="s">
        <v>79</v>
      </c>
      <c r="F174" s="200" t="s">
        <v>277</v>
      </c>
      <c r="G174" s="197"/>
      <c r="H174" s="201">
        <v>14.051</v>
      </c>
      <c r="I174" s="202"/>
      <c r="J174" s="197"/>
      <c r="K174" s="197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176</v>
      </c>
      <c r="AU174" s="207" t="s">
        <v>90</v>
      </c>
      <c r="AV174" s="13" t="s">
        <v>90</v>
      </c>
      <c r="AW174" s="13" t="s">
        <v>39</v>
      </c>
      <c r="AX174" s="13" t="s">
        <v>81</v>
      </c>
      <c r="AY174" s="207" t="s">
        <v>165</v>
      </c>
    </row>
    <row r="175" spans="1:65" s="13" customFormat="1" ht="22.5">
      <c r="B175" s="196"/>
      <c r="C175" s="197"/>
      <c r="D175" s="198" t="s">
        <v>176</v>
      </c>
      <c r="E175" s="199" t="s">
        <v>79</v>
      </c>
      <c r="F175" s="200" t="s">
        <v>278</v>
      </c>
      <c r="G175" s="197"/>
      <c r="H175" s="201">
        <v>31.445</v>
      </c>
      <c r="I175" s="202"/>
      <c r="J175" s="197"/>
      <c r="K175" s="197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176</v>
      </c>
      <c r="AU175" s="207" t="s">
        <v>90</v>
      </c>
      <c r="AV175" s="13" t="s">
        <v>90</v>
      </c>
      <c r="AW175" s="13" t="s">
        <v>39</v>
      </c>
      <c r="AX175" s="13" t="s">
        <v>81</v>
      </c>
      <c r="AY175" s="207" t="s">
        <v>165</v>
      </c>
    </row>
    <row r="176" spans="1:65" s="2" customFormat="1" ht="37.9" customHeight="1">
      <c r="A176" s="34"/>
      <c r="B176" s="35"/>
      <c r="C176" s="178" t="s">
        <v>279</v>
      </c>
      <c r="D176" s="178" t="s">
        <v>167</v>
      </c>
      <c r="E176" s="179" t="s">
        <v>280</v>
      </c>
      <c r="F176" s="180" t="s">
        <v>281</v>
      </c>
      <c r="G176" s="181" t="s">
        <v>213</v>
      </c>
      <c r="H176" s="182">
        <v>80.537000000000006</v>
      </c>
      <c r="I176" s="183"/>
      <c r="J176" s="184">
        <f>ROUND(I176*H176,2)</f>
        <v>0</v>
      </c>
      <c r="K176" s="180" t="s">
        <v>171</v>
      </c>
      <c r="L176" s="39"/>
      <c r="M176" s="185" t="s">
        <v>79</v>
      </c>
      <c r="N176" s="186" t="s">
        <v>51</v>
      </c>
      <c r="O176" s="64"/>
      <c r="P176" s="187">
        <f>O176*H176</f>
        <v>0</v>
      </c>
      <c r="Q176" s="187">
        <v>3.63E-3</v>
      </c>
      <c r="R176" s="187">
        <f>Q176*H176</f>
        <v>0.29234931000000003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172</v>
      </c>
      <c r="AT176" s="189" t="s">
        <v>167</v>
      </c>
      <c r="AU176" s="189" t="s">
        <v>90</v>
      </c>
      <c r="AY176" s="16" t="s">
        <v>165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6" t="s">
        <v>88</v>
      </c>
      <c r="BK176" s="190">
        <f>ROUND(I176*H176,2)</f>
        <v>0</v>
      </c>
      <c r="BL176" s="16" t="s">
        <v>172</v>
      </c>
      <c r="BM176" s="189" t="s">
        <v>282</v>
      </c>
    </row>
    <row r="177" spans="1:65" s="2" customFormat="1">
      <c r="A177" s="34"/>
      <c r="B177" s="35"/>
      <c r="C177" s="36"/>
      <c r="D177" s="191" t="s">
        <v>174</v>
      </c>
      <c r="E177" s="36"/>
      <c r="F177" s="192" t="s">
        <v>283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6" t="s">
        <v>174</v>
      </c>
      <c r="AU177" s="16" t="s">
        <v>90</v>
      </c>
    </row>
    <row r="178" spans="1:65" s="13" customFormat="1" ht="22.5">
      <c r="B178" s="196"/>
      <c r="C178" s="197"/>
      <c r="D178" s="198" t="s">
        <v>176</v>
      </c>
      <c r="E178" s="199" t="s">
        <v>79</v>
      </c>
      <c r="F178" s="200" t="s">
        <v>284</v>
      </c>
      <c r="G178" s="197"/>
      <c r="H178" s="201">
        <v>20.094000000000001</v>
      </c>
      <c r="I178" s="202"/>
      <c r="J178" s="197"/>
      <c r="K178" s="197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176</v>
      </c>
      <c r="AU178" s="207" t="s">
        <v>90</v>
      </c>
      <c r="AV178" s="13" t="s">
        <v>90</v>
      </c>
      <c r="AW178" s="13" t="s">
        <v>39</v>
      </c>
      <c r="AX178" s="13" t="s">
        <v>81</v>
      </c>
      <c r="AY178" s="207" t="s">
        <v>165</v>
      </c>
    </row>
    <row r="179" spans="1:65" s="13" customFormat="1" ht="22.5">
      <c r="B179" s="196"/>
      <c r="C179" s="197"/>
      <c r="D179" s="198" t="s">
        <v>176</v>
      </c>
      <c r="E179" s="199" t="s">
        <v>79</v>
      </c>
      <c r="F179" s="200" t="s">
        <v>285</v>
      </c>
      <c r="G179" s="197"/>
      <c r="H179" s="201">
        <v>14.946999999999999</v>
      </c>
      <c r="I179" s="202"/>
      <c r="J179" s="197"/>
      <c r="K179" s="197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176</v>
      </c>
      <c r="AU179" s="207" t="s">
        <v>90</v>
      </c>
      <c r="AV179" s="13" t="s">
        <v>90</v>
      </c>
      <c r="AW179" s="13" t="s">
        <v>39</v>
      </c>
      <c r="AX179" s="13" t="s">
        <v>81</v>
      </c>
      <c r="AY179" s="207" t="s">
        <v>165</v>
      </c>
    </row>
    <row r="180" spans="1:65" s="13" customFormat="1" ht="22.5">
      <c r="B180" s="196"/>
      <c r="C180" s="197"/>
      <c r="D180" s="198" t="s">
        <v>176</v>
      </c>
      <c r="E180" s="199" t="s">
        <v>79</v>
      </c>
      <c r="F180" s="200" t="s">
        <v>286</v>
      </c>
      <c r="G180" s="197"/>
      <c r="H180" s="201">
        <v>14.051</v>
      </c>
      <c r="I180" s="202"/>
      <c r="J180" s="197"/>
      <c r="K180" s="197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176</v>
      </c>
      <c r="AU180" s="207" t="s">
        <v>90</v>
      </c>
      <c r="AV180" s="13" t="s">
        <v>90</v>
      </c>
      <c r="AW180" s="13" t="s">
        <v>39</v>
      </c>
      <c r="AX180" s="13" t="s">
        <v>81</v>
      </c>
      <c r="AY180" s="207" t="s">
        <v>165</v>
      </c>
    </row>
    <row r="181" spans="1:65" s="13" customFormat="1" ht="22.5">
      <c r="B181" s="196"/>
      <c r="C181" s="197"/>
      <c r="D181" s="198" t="s">
        <v>176</v>
      </c>
      <c r="E181" s="199" t="s">
        <v>79</v>
      </c>
      <c r="F181" s="200" t="s">
        <v>287</v>
      </c>
      <c r="G181" s="197"/>
      <c r="H181" s="201">
        <v>31.445</v>
      </c>
      <c r="I181" s="202"/>
      <c r="J181" s="197"/>
      <c r="K181" s="197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176</v>
      </c>
      <c r="AU181" s="207" t="s">
        <v>90</v>
      </c>
      <c r="AV181" s="13" t="s">
        <v>90</v>
      </c>
      <c r="AW181" s="13" t="s">
        <v>39</v>
      </c>
      <c r="AX181" s="13" t="s">
        <v>81</v>
      </c>
      <c r="AY181" s="207" t="s">
        <v>165</v>
      </c>
    </row>
    <row r="182" spans="1:65" s="2" customFormat="1" ht="16.5" customHeight="1">
      <c r="A182" s="34"/>
      <c r="B182" s="35"/>
      <c r="C182" s="178" t="s">
        <v>288</v>
      </c>
      <c r="D182" s="178" t="s">
        <v>167</v>
      </c>
      <c r="E182" s="179" t="s">
        <v>289</v>
      </c>
      <c r="F182" s="180" t="s">
        <v>290</v>
      </c>
      <c r="G182" s="181" t="s">
        <v>213</v>
      </c>
      <c r="H182" s="182">
        <v>80.537000000000006</v>
      </c>
      <c r="I182" s="183"/>
      <c r="J182" s="184">
        <f>ROUND(I182*H182,2)</f>
        <v>0</v>
      </c>
      <c r="K182" s="180" t="s">
        <v>171</v>
      </c>
      <c r="L182" s="39"/>
      <c r="M182" s="185" t="s">
        <v>79</v>
      </c>
      <c r="N182" s="186" t="s">
        <v>51</v>
      </c>
      <c r="O182" s="64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172</v>
      </c>
      <c r="AT182" s="189" t="s">
        <v>167</v>
      </c>
      <c r="AU182" s="189" t="s">
        <v>90</v>
      </c>
      <c r="AY182" s="16" t="s">
        <v>165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6" t="s">
        <v>88</v>
      </c>
      <c r="BK182" s="190">
        <f>ROUND(I182*H182,2)</f>
        <v>0</v>
      </c>
      <c r="BL182" s="16" t="s">
        <v>172</v>
      </c>
      <c r="BM182" s="189" t="s">
        <v>291</v>
      </c>
    </row>
    <row r="183" spans="1:65" s="2" customFormat="1">
      <c r="A183" s="34"/>
      <c r="B183" s="35"/>
      <c r="C183" s="36"/>
      <c r="D183" s="191" t="s">
        <v>174</v>
      </c>
      <c r="E183" s="36"/>
      <c r="F183" s="192" t="s">
        <v>292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6" t="s">
        <v>174</v>
      </c>
      <c r="AU183" s="16" t="s">
        <v>90</v>
      </c>
    </row>
    <row r="184" spans="1:65" s="13" customFormat="1" ht="22.5">
      <c r="B184" s="196"/>
      <c r="C184" s="197"/>
      <c r="D184" s="198" t="s">
        <v>176</v>
      </c>
      <c r="E184" s="199" t="s">
        <v>79</v>
      </c>
      <c r="F184" s="200" t="s">
        <v>293</v>
      </c>
      <c r="G184" s="197"/>
      <c r="H184" s="201">
        <v>20.094000000000001</v>
      </c>
      <c r="I184" s="202"/>
      <c r="J184" s="197"/>
      <c r="K184" s="197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176</v>
      </c>
      <c r="AU184" s="207" t="s">
        <v>90</v>
      </c>
      <c r="AV184" s="13" t="s">
        <v>90</v>
      </c>
      <c r="AW184" s="13" t="s">
        <v>39</v>
      </c>
      <c r="AX184" s="13" t="s">
        <v>81</v>
      </c>
      <c r="AY184" s="207" t="s">
        <v>165</v>
      </c>
    </row>
    <row r="185" spans="1:65" s="13" customFormat="1" ht="22.5">
      <c r="B185" s="196"/>
      <c r="C185" s="197"/>
      <c r="D185" s="198" t="s">
        <v>176</v>
      </c>
      <c r="E185" s="199" t="s">
        <v>79</v>
      </c>
      <c r="F185" s="200" t="s">
        <v>294</v>
      </c>
      <c r="G185" s="197"/>
      <c r="H185" s="201">
        <v>14.946999999999999</v>
      </c>
      <c r="I185" s="202"/>
      <c r="J185" s="197"/>
      <c r="K185" s="197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176</v>
      </c>
      <c r="AU185" s="207" t="s">
        <v>90</v>
      </c>
      <c r="AV185" s="13" t="s">
        <v>90</v>
      </c>
      <c r="AW185" s="13" t="s">
        <v>39</v>
      </c>
      <c r="AX185" s="13" t="s">
        <v>81</v>
      </c>
      <c r="AY185" s="207" t="s">
        <v>165</v>
      </c>
    </row>
    <row r="186" spans="1:65" s="13" customFormat="1" ht="22.5">
      <c r="B186" s="196"/>
      <c r="C186" s="197"/>
      <c r="D186" s="198" t="s">
        <v>176</v>
      </c>
      <c r="E186" s="199" t="s">
        <v>79</v>
      </c>
      <c r="F186" s="200" t="s">
        <v>295</v>
      </c>
      <c r="G186" s="197"/>
      <c r="H186" s="201">
        <v>14.051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176</v>
      </c>
      <c r="AU186" s="207" t="s">
        <v>90</v>
      </c>
      <c r="AV186" s="13" t="s">
        <v>90</v>
      </c>
      <c r="AW186" s="13" t="s">
        <v>39</v>
      </c>
      <c r="AX186" s="13" t="s">
        <v>81</v>
      </c>
      <c r="AY186" s="207" t="s">
        <v>165</v>
      </c>
    </row>
    <row r="187" spans="1:65" s="13" customFormat="1" ht="22.5">
      <c r="B187" s="196"/>
      <c r="C187" s="197"/>
      <c r="D187" s="198" t="s">
        <v>176</v>
      </c>
      <c r="E187" s="199" t="s">
        <v>79</v>
      </c>
      <c r="F187" s="200" t="s">
        <v>296</v>
      </c>
      <c r="G187" s="197"/>
      <c r="H187" s="201">
        <v>31.445</v>
      </c>
      <c r="I187" s="202"/>
      <c r="J187" s="197"/>
      <c r="K187" s="197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176</v>
      </c>
      <c r="AU187" s="207" t="s">
        <v>90</v>
      </c>
      <c r="AV187" s="13" t="s">
        <v>90</v>
      </c>
      <c r="AW187" s="13" t="s">
        <v>39</v>
      </c>
      <c r="AX187" s="13" t="s">
        <v>81</v>
      </c>
      <c r="AY187" s="207" t="s">
        <v>165</v>
      </c>
    </row>
    <row r="188" spans="1:65" s="2" customFormat="1" ht="33" customHeight="1">
      <c r="A188" s="34"/>
      <c r="B188" s="35"/>
      <c r="C188" s="178" t="s">
        <v>297</v>
      </c>
      <c r="D188" s="178" t="s">
        <v>167</v>
      </c>
      <c r="E188" s="179" t="s">
        <v>298</v>
      </c>
      <c r="F188" s="180" t="s">
        <v>299</v>
      </c>
      <c r="G188" s="181" t="s">
        <v>170</v>
      </c>
      <c r="H188" s="182">
        <v>0.33800000000000002</v>
      </c>
      <c r="I188" s="183"/>
      <c r="J188" s="184">
        <f>ROUND(I188*H188,2)</f>
        <v>0</v>
      </c>
      <c r="K188" s="180" t="s">
        <v>171</v>
      </c>
      <c r="L188" s="39"/>
      <c r="M188" s="185" t="s">
        <v>79</v>
      </c>
      <c r="N188" s="186" t="s">
        <v>51</v>
      </c>
      <c r="O188" s="64"/>
      <c r="P188" s="187">
        <f>O188*H188</f>
        <v>0</v>
      </c>
      <c r="Q188" s="187">
        <v>2.3010199999999998</v>
      </c>
      <c r="R188" s="187">
        <f>Q188*H188</f>
        <v>0.77774476000000003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172</v>
      </c>
      <c r="AT188" s="189" t="s">
        <v>167</v>
      </c>
      <c r="AU188" s="189" t="s">
        <v>90</v>
      </c>
      <c r="AY188" s="16" t="s">
        <v>165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6" t="s">
        <v>88</v>
      </c>
      <c r="BK188" s="190">
        <f>ROUND(I188*H188,2)</f>
        <v>0</v>
      </c>
      <c r="BL188" s="16" t="s">
        <v>172</v>
      </c>
      <c r="BM188" s="189" t="s">
        <v>300</v>
      </c>
    </row>
    <row r="189" spans="1:65" s="2" customFormat="1">
      <c r="A189" s="34"/>
      <c r="B189" s="35"/>
      <c r="C189" s="36"/>
      <c r="D189" s="191" t="s">
        <v>174</v>
      </c>
      <c r="E189" s="36"/>
      <c r="F189" s="192" t="s">
        <v>301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6" t="s">
        <v>174</v>
      </c>
      <c r="AU189" s="16" t="s">
        <v>90</v>
      </c>
    </row>
    <row r="190" spans="1:65" s="13" customFormat="1" ht="22.5">
      <c r="B190" s="196"/>
      <c r="C190" s="197"/>
      <c r="D190" s="198" t="s">
        <v>176</v>
      </c>
      <c r="E190" s="199" t="s">
        <v>79</v>
      </c>
      <c r="F190" s="200" t="s">
        <v>302</v>
      </c>
      <c r="G190" s="197"/>
      <c r="H190" s="201">
        <v>0.33800000000000002</v>
      </c>
      <c r="I190" s="202"/>
      <c r="J190" s="197"/>
      <c r="K190" s="197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176</v>
      </c>
      <c r="AU190" s="207" t="s">
        <v>90</v>
      </c>
      <c r="AV190" s="13" t="s">
        <v>90</v>
      </c>
      <c r="AW190" s="13" t="s">
        <v>39</v>
      </c>
      <c r="AX190" s="13" t="s">
        <v>81</v>
      </c>
      <c r="AY190" s="207" t="s">
        <v>165</v>
      </c>
    </row>
    <row r="191" spans="1:65" s="2" customFormat="1" ht="33" customHeight="1">
      <c r="A191" s="34"/>
      <c r="B191" s="35"/>
      <c r="C191" s="178" t="s">
        <v>303</v>
      </c>
      <c r="D191" s="178" t="s">
        <v>167</v>
      </c>
      <c r="E191" s="179" t="s">
        <v>304</v>
      </c>
      <c r="F191" s="180" t="s">
        <v>305</v>
      </c>
      <c r="G191" s="181" t="s">
        <v>170</v>
      </c>
      <c r="H191" s="182">
        <v>0.83299999999999996</v>
      </c>
      <c r="I191" s="183"/>
      <c r="J191" s="184">
        <f>ROUND(I191*H191,2)</f>
        <v>0</v>
      </c>
      <c r="K191" s="180" t="s">
        <v>171</v>
      </c>
      <c r="L191" s="39"/>
      <c r="M191" s="185" t="s">
        <v>79</v>
      </c>
      <c r="N191" s="186" t="s">
        <v>51</v>
      </c>
      <c r="O191" s="64"/>
      <c r="P191" s="187">
        <f>O191*H191</f>
        <v>0</v>
      </c>
      <c r="Q191" s="187">
        <v>2.3010199999999998</v>
      </c>
      <c r="R191" s="187">
        <f>Q191*H191</f>
        <v>1.9167496599999998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172</v>
      </c>
      <c r="AT191" s="189" t="s">
        <v>167</v>
      </c>
      <c r="AU191" s="189" t="s">
        <v>90</v>
      </c>
      <c r="AY191" s="16" t="s">
        <v>165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6" t="s">
        <v>88</v>
      </c>
      <c r="BK191" s="190">
        <f>ROUND(I191*H191,2)</f>
        <v>0</v>
      </c>
      <c r="BL191" s="16" t="s">
        <v>172</v>
      </c>
      <c r="BM191" s="189" t="s">
        <v>306</v>
      </c>
    </row>
    <row r="192" spans="1:65" s="2" customFormat="1">
      <c r="A192" s="34"/>
      <c r="B192" s="35"/>
      <c r="C192" s="36"/>
      <c r="D192" s="191" t="s">
        <v>174</v>
      </c>
      <c r="E192" s="36"/>
      <c r="F192" s="192" t="s">
        <v>307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6" t="s">
        <v>174</v>
      </c>
      <c r="AU192" s="16" t="s">
        <v>90</v>
      </c>
    </row>
    <row r="193" spans="1:65" s="13" customFormat="1" ht="22.5">
      <c r="B193" s="196"/>
      <c r="C193" s="197"/>
      <c r="D193" s="198" t="s">
        <v>176</v>
      </c>
      <c r="E193" s="199" t="s">
        <v>79</v>
      </c>
      <c r="F193" s="200" t="s">
        <v>308</v>
      </c>
      <c r="G193" s="197"/>
      <c r="H193" s="201">
        <v>0.72499999999999998</v>
      </c>
      <c r="I193" s="202"/>
      <c r="J193" s="197"/>
      <c r="K193" s="197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176</v>
      </c>
      <c r="AU193" s="207" t="s">
        <v>90</v>
      </c>
      <c r="AV193" s="13" t="s">
        <v>90</v>
      </c>
      <c r="AW193" s="13" t="s">
        <v>39</v>
      </c>
      <c r="AX193" s="13" t="s">
        <v>81</v>
      </c>
      <c r="AY193" s="207" t="s">
        <v>165</v>
      </c>
    </row>
    <row r="194" spans="1:65" s="13" customFormat="1">
      <c r="B194" s="196"/>
      <c r="C194" s="197"/>
      <c r="D194" s="198" t="s">
        <v>176</v>
      </c>
      <c r="E194" s="199" t="s">
        <v>79</v>
      </c>
      <c r="F194" s="200" t="s">
        <v>309</v>
      </c>
      <c r="G194" s="197"/>
      <c r="H194" s="201">
        <v>0.108</v>
      </c>
      <c r="I194" s="202"/>
      <c r="J194" s="197"/>
      <c r="K194" s="197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176</v>
      </c>
      <c r="AU194" s="207" t="s">
        <v>90</v>
      </c>
      <c r="AV194" s="13" t="s">
        <v>90</v>
      </c>
      <c r="AW194" s="13" t="s">
        <v>39</v>
      </c>
      <c r="AX194" s="13" t="s">
        <v>81</v>
      </c>
      <c r="AY194" s="207" t="s">
        <v>165</v>
      </c>
    </row>
    <row r="195" spans="1:65" s="2" customFormat="1" ht="33" customHeight="1">
      <c r="A195" s="34"/>
      <c r="B195" s="35"/>
      <c r="C195" s="178" t="s">
        <v>7</v>
      </c>
      <c r="D195" s="178" t="s">
        <v>167</v>
      </c>
      <c r="E195" s="179" t="s">
        <v>310</v>
      </c>
      <c r="F195" s="180" t="s">
        <v>311</v>
      </c>
      <c r="G195" s="181" t="s">
        <v>213</v>
      </c>
      <c r="H195" s="182">
        <v>9.39</v>
      </c>
      <c r="I195" s="183"/>
      <c r="J195" s="184">
        <f>ROUND(I195*H195,2)</f>
        <v>0</v>
      </c>
      <c r="K195" s="180" t="s">
        <v>171</v>
      </c>
      <c r="L195" s="39"/>
      <c r="M195" s="185" t="s">
        <v>79</v>
      </c>
      <c r="N195" s="186" t="s">
        <v>51</v>
      </c>
      <c r="O195" s="64"/>
      <c r="P195" s="187">
        <f>O195*H195</f>
        <v>0</v>
      </c>
      <c r="Q195" s="187">
        <v>9.4199999999999996E-3</v>
      </c>
      <c r="R195" s="187">
        <f>Q195*H195</f>
        <v>8.8453799999999999E-2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172</v>
      </c>
      <c r="AT195" s="189" t="s">
        <v>167</v>
      </c>
      <c r="AU195" s="189" t="s">
        <v>90</v>
      </c>
      <c r="AY195" s="16" t="s">
        <v>165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6" t="s">
        <v>88</v>
      </c>
      <c r="BK195" s="190">
        <f>ROUND(I195*H195,2)</f>
        <v>0</v>
      </c>
      <c r="BL195" s="16" t="s">
        <v>172</v>
      </c>
      <c r="BM195" s="189" t="s">
        <v>312</v>
      </c>
    </row>
    <row r="196" spans="1:65" s="2" customFormat="1">
      <c r="A196" s="34"/>
      <c r="B196" s="35"/>
      <c r="C196" s="36"/>
      <c r="D196" s="191" t="s">
        <v>174</v>
      </c>
      <c r="E196" s="36"/>
      <c r="F196" s="192" t="s">
        <v>313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6" t="s">
        <v>174</v>
      </c>
      <c r="AU196" s="16" t="s">
        <v>90</v>
      </c>
    </row>
    <row r="197" spans="1:65" s="13" customFormat="1">
      <c r="B197" s="196"/>
      <c r="C197" s="197"/>
      <c r="D197" s="198" t="s">
        <v>176</v>
      </c>
      <c r="E197" s="199" t="s">
        <v>79</v>
      </c>
      <c r="F197" s="200" t="s">
        <v>314</v>
      </c>
      <c r="G197" s="197"/>
      <c r="H197" s="201">
        <v>9.39</v>
      </c>
      <c r="I197" s="202"/>
      <c r="J197" s="197"/>
      <c r="K197" s="197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176</v>
      </c>
      <c r="AU197" s="207" t="s">
        <v>90</v>
      </c>
      <c r="AV197" s="13" t="s">
        <v>90</v>
      </c>
      <c r="AW197" s="13" t="s">
        <v>39</v>
      </c>
      <c r="AX197" s="13" t="s">
        <v>81</v>
      </c>
      <c r="AY197" s="207" t="s">
        <v>165</v>
      </c>
    </row>
    <row r="198" spans="1:65" s="2" customFormat="1" ht="37.9" customHeight="1">
      <c r="A198" s="34"/>
      <c r="B198" s="35"/>
      <c r="C198" s="178" t="s">
        <v>315</v>
      </c>
      <c r="D198" s="178" t="s">
        <v>167</v>
      </c>
      <c r="E198" s="179" t="s">
        <v>316</v>
      </c>
      <c r="F198" s="180" t="s">
        <v>317</v>
      </c>
      <c r="G198" s="181" t="s">
        <v>213</v>
      </c>
      <c r="H198" s="182">
        <v>6</v>
      </c>
      <c r="I198" s="183"/>
      <c r="J198" s="184">
        <f>ROUND(I198*H198,2)</f>
        <v>0</v>
      </c>
      <c r="K198" s="180" t="s">
        <v>171</v>
      </c>
      <c r="L198" s="39"/>
      <c r="M198" s="185" t="s">
        <v>79</v>
      </c>
      <c r="N198" s="186" t="s">
        <v>51</v>
      </c>
      <c r="O198" s="64"/>
      <c r="P198" s="187">
        <f>O198*H198</f>
        <v>0</v>
      </c>
      <c r="Q198" s="187">
        <v>2E-3</v>
      </c>
      <c r="R198" s="187">
        <f>Q198*H198</f>
        <v>1.2E-2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172</v>
      </c>
      <c r="AT198" s="189" t="s">
        <v>167</v>
      </c>
      <c r="AU198" s="189" t="s">
        <v>90</v>
      </c>
      <c r="AY198" s="16" t="s">
        <v>165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6" t="s">
        <v>88</v>
      </c>
      <c r="BK198" s="190">
        <f>ROUND(I198*H198,2)</f>
        <v>0</v>
      </c>
      <c r="BL198" s="16" t="s">
        <v>172</v>
      </c>
      <c r="BM198" s="189" t="s">
        <v>318</v>
      </c>
    </row>
    <row r="199" spans="1:65" s="2" customFormat="1">
      <c r="A199" s="34"/>
      <c r="B199" s="35"/>
      <c r="C199" s="36"/>
      <c r="D199" s="191" t="s">
        <v>174</v>
      </c>
      <c r="E199" s="36"/>
      <c r="F199" s="192" t="s">
        <v>319</v>
      </c>
      <c r="G199" s="36"/>
      <c r="H199" s="36"/>
      <c r="I199" s="193"/>
      <c r="J199" s="36"/>
      <c r="K199" s="36"/>
      <c r="L199" s="39"/>
      <c r="M199" s="194"/>
      <c r="N199" s="19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6" t="s">
        <v>174</v>
      </c>
      <c r="AU199" s="16" t="s">
        <v>90</v>
      </c>
    </row>
    <row r="200" spans="1:65" s="13" customFormat="1">
      <c r="B200" s="196"/>
      <c r="C200" s="197"/>
      <c r="D200" s="198" t="s">
        <v>176</v>
      </c>
      <c r="E200" s="199" t="s">
        <v>79</v>
      </c>
      <c r="F200" s="200" t="s">
        <v>320</v>
      </c>
      <c r="G200" s="197"/>
      <c r="H200" s="201">
        <v>6</v>
      </c>
      <c r="I200" s="202"/>
      <c r="J200" s="197"/>
      <c r="K200" s="197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176</v>
      </c>
      <c r="AU200" s="207" t="s">
        <v>90</v>
      </c>
      <c r="AV200" s="13" t="s">
        <v>90</v>
      </c>
      <c r="AW200" s="13" t="s">
        <v>39</v>
      </c>
      <c r="AX200" s="13" t="s">
        <v>81</v>
      </c>
      <c r="AY200" s="207" t="s">
        <v>165</v>
      </c>
    </row>
    <row r="201" spans="1:65" s="2" customFormat="1" ht="16.5" customHeight="1">
      <c r="A201" s="34"/>
      <c r="B201" s="35"/>
      <c r="C201" s="208" t="s">
        <v>321</v>
      </c>
      <c r="D201" s="208" t="s">
        <v>322</v>
      </c>
      <c r="E201" s="209" t="s">
        <v>323</v>
      </c>
      <c r="F201" s="210" t="s">
        <v>324</v>
      </c>
      <c r="G201" s="211" t="s">
        <v>213</v>
      </c>
      <c r="H201" s="212">
        <v>6.6</v>
      </c>
      <c r="I201" s="213"/>
      <c r="J201" s="214">
        <f>ROUND(I201*H201,2)</f>
        <v>0</v>
      </c>
      <c r="K201" s="210" t="s">
        <v>171</v>
      </c>
      <c r="L201" s="215"/>
      <c r="M201" s="216" t="s">
        <v>79</v>
      </c>
      <c r="N201" s="217" t="s">
        <v>51</v>
      </c>
      <c r="O201" s="64"/>
      <c r="P201" s="187">
        <f>O201*H201</f>
        <v>0</v>
      </c>
      <c r="Q201" s="187">
        <v>0.13200000000000001</v>
      </c>
      <c r="R201" s="187">
        <f>Q201*H201</f>
        <v>0.87119999999999997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218</v>
      </c>
      <c r="AT201" s="189" t="s">
        <v>322</v>
      </c>
      <c r="AU201" s="189" t="s">
        <v>90</v>
      </c>
      <c r="AY201" s="16" t="s">
        <v>165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6" t="s">
        <v>88</v>
      </c>
      <c r="BK201" s="190">
        <f>ROUND(I201*H201,2)</f>
        <v>0</v>
      </c>
      <c r="BL201" s="16" t="s">
        <v>172</v>
      </c>
      <c r="BM201" s="189" t="s">
        <v>325</v>
      </c>
    </row>
    <row r="202" spans="1:65" s="13" customFormat="1">
      <c r="B202" s="196"/>
      <c r="C202" s="197"/>
      <c r="D202" s="198" t="s">
        <v>176</v>
      </c>
      <c r="E202" s="197"/>
      <c r="F202" s="200" t="s">
        <v>326</v>
      </c>
      <c r="G202" s="197"/>
      <c r="H202" s="201">
        <v>6.6</v>
      </c>
      <c r="I202" s="202"/>
      <c r="J202" s="197"/>
      <c r="K202" s="197"/>
      <c r="L202" s="203"/>
      <c r="M202" s="204"/>
      <c r="N202" s="205"/>
      <c r="O202" s="205"/>
      <c r="P202" s="205"/>
      <c r="Q202" s="205"/>
      <c r="R202" s="205"/>
      <c r="S202" s="205"/>
      <c r="T202" s="206"/>
      <c r="AT202" s="207" t="s">
        <v>176</v>
      </c>
      <c r="AU202" s="207" t="s">
        <v>90</v>
      </c>
      <c r="AV202" s="13" t="s">
        <v>90</v>
      </c>
      <c r="AW202" s="13" t="s">
        <v>4</v>
      </c>
      <c r="AX202" s="13" t="s">
        <v>88</v>
      </c>
      <c r="AY202" s="207" t="s">
        <v>165</v>
      </c>
    </row>
    <row r="203" spans="1:65" s="2" customFormat="1" ht="37.9" customHeight="1">
      <c r="A203" s="34"/>
      <c r="B203" s="35"/>
      <c r="C203" s="178" t="s">
        <v>327</v>
      </c>
      <c r="D203" s="178" t="s">
        <v>167</v>
      </c>
      <c r="E203" s="179" t="s">
        <v>328</v>
      </c>
      <c r="F203" s="180" t="s">
        <v>329</v>
      </c>
      <c r="G203" s="181" t="s">
        <v>232</v>
      </c>
      <c r="H203" s="182">
        <v>8</v>
      </c>
      <c r="I203" s="183"/>
      <c r="J203" s="184">
        <f>ROUND(I203*H203,2)</f>
        <v>0</v>
      </c>
      <c r="K203" s="180" t="s">
        <v>171</v>
      </c>
      <c r="L203" s="39"/>
      <c r="M203" s="185" t="s">
        <v>79</v>
      </c>
      <c r="N203" s="186" t="s">
        <v>51</v>
      </c>
      <c r="O203" s="64"/>
      <c r="P203" s="187">
        <f>O203*H203</f>
        <v>0</v>
      </c>
      <c r="Q203" s="187">
        <v>4.8161770000000002E-4</v>
      </c>
      <c r="R203" s="187">
        <f>Q203*H203</f>
        <v>3.8529416000000001E-3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172</v>
      </c>
      <c r="AT203" s="189" t="s">
        <v>167</v>
      </c>
      <c r="AU203" s="189" t="s">
        <v>90</v>
      </c>
      <c r="AY203" s="16" t="s">
        <v>165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6" t="s">
        <v>88</v>
      </c>
      <c r="BK203" s="190">
        <f>ROUND(I203*H203,2)</f>
        <v>0</v>
      </c>
      <c r="BL203" s="16" t="s">
        <v>172</v>
      </c>
      <c r="BM203" s="189" t="s">
        <v>330</v>
      </c>
    </row>
    <row r="204" spans="1:65" s="2" customFormat="1">
      <c r="A204" s="34"/>
      <c r="B204" s="35"/>
      <c r="C204" s="36"/>
      <c r="D204" s="191" t="s">
        <v>174</v>
      </c>
      <c r="E204" s="36"/>
      <c r="F204" s="192" t="s">
        <v>331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6" t="s">
        <v>174</v>
      </c>
      <c r="AU204" s="16" t="s">
        <v>90</v>
      </c>
    </row>
    <row r="205" spans="1:65" s="13" customFormat="1">
      <c r="B205" s="196"/>
      <c r="C205" s="197"/>
      <c r="D205" s="198" t="s">
        <v>176</v>
      </c>
      <c r="E205" s="199" t="s">
        <v>79</v>
      </c>
      <c r="F205" s="200" t="s">
        <v>332</v>
      </c>
      <c r="G205" s="197"/>
      <c r="H205" s="201">
        <v>4</v>
      </c>
      <c r="I205" s="202"/>
      <c r="J205" s="197"/>
      <c r="K205" s="197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176</v>
      </c>
      <c r="AU205" s="207" t="s">
        <v>90</v>
      </c>
      <c r="AV205" s="13" t="s">
        <v>90</v>
      </c>
      <c r="AW205" s="13" t="s">
        <v>39</v>
      </c>
      <c r="AX205" s="13" t="s">
        <v>81</v>
      </c>
      <c r="AY205" s="207" t="s">
        <v>165</v>
      </c>
    </row>
    <row r="206" spans="1:65" s="13" customFormat="1" ht="22.5">
      <c r="B206" s="196"/>
      <c r="C206" s="197"/>
      <c r="D206" s="198" t="s">
        <v>176</v>
      </c>
      <c r="E206" s="199" t="s">
        <v>79</v>
      </c>
      <c r="F206" s="200" t="s">
        <v>333</v>
      </c>
      <c r="G206" s="197"/>
      <c r="H206" s="201">
        <v>4</v>
      </c>
      <c r="I206" s="202"/>
      <c r="J206" s="197"/>
      <c r="K206" s="197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176</v>
      </c>
      <c r="AU206" s="207" t="s">
        <v>90</v>
      </c>
      <c r="AV206" s="13" t="s">
        <v>90</v>
      </c>
      <c r="AW206" s="13" t="s">
        <v>39</v>
      </c>
      <c r="AX206" s="13" t="s">
        <v>81</v>
      </c>
      <c r="AY206" s="207" t="s">
        <v>165</v>
      </c>
    </row>
    <row r="207" spans="1:65" s="2" customFormat="1" ht="33" customHeight="1">
      <c r="A207" s="34"/>
      <c r="B207" s="35"/>
      <c r="C207" s="208" t="s">
        <v>334</v>
      </c>
      <c r="D207" s="208" t="s">
        <v>322</v>
      </c>
      <c r="E207" s="209" t="s">
        <v>335</v>
      </c>
      <c r="F207" s="210" t="s">
        <v>336</v>
      </c>
      <c r="G207" s="211" t="s">
        <v>232</v>
      </c>
      <c r="H207" s="212">
        <v>4</v>
      </c>
      <c r="I207" s="213"/>
      <c r="J207" s="214">
        <f>ROUND(I207*H207,2)</f>
        <v>0</v>
      </c>
      <c r="K207" s="210" t="s">
        <v>171</v>
      </c>
      <c r="L207" s="215"/>
      <c r="M207" s="216" t="s">
        <v>79</v>
      </c>
      <c r="N207" s="217" t="s">
        <v>51</v>
      </c>
      <c r="O207" s="64"/>
      <c r="P207" s="187">
        <f>O207*H207</f>
        <v>0</v>
      </c>
      <c r="Q207" s="187">
        <v>1.225E-2</v>
      </c>
      <c r="R207" s="187">
        <f>Q207*H207</f>
        <v>4.9000000000000002E-2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218</v>
      </c>
      <c r="AT207" s="189" t="s">
        <v>322</v>
      </c>
      <c r="AU207" s="189" t="s">
        <v>90</v>
      </c>
      <c r="AY207" s="16" t="s">
        <v>165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6" t="s">
        <v>88</v>
      </c>
      <c r="BK207" s="190">
        <f>ROUND(I207*H207,2)</f>
        <v>0</v>
      </c>
      <c r="BL207" s="16" t="s">
        <v>172</v>
      </c>
      <c r="BM207" s="189" t="s">
        <v>337</v>
      </c>
    </row>
    <row r="208" spans="1:65" s="13" customFormat="1">
      <c r="B208" s="196"/>
      <c r="C208" s="197"/>
      <c r="D208" s="198" t="s">
        <v>176</v>
      </c>
      <c r="E208" s="199" t="s">
        <v>79</v>
      </c>
      <c r="F208" s="200" t="s">
        <v>338</v>
      </c>
      <c r="G208" s="197"/>
      <c r="H208" s="201">
        <v>4</v>
      </c>
      <c r="I208" s="202"/>
      <c r="J208" s="197"/>
      <c r="K208" s="197"/>
      <c r="L208" s="203"/>
      <c r="M208" s="204"/>
      <c r="N208" s="205"/>
      <c r="O208" s="205"/>
      <c r="P208" s="205"/>
      <c r="Q208" s="205"/>
      <c r="R208" s="205"/>
      <c r="S208" s="205"/>
      <c r="T208" s="206"/>
      <c r="AT208" s="207" t="s">
        <v>176</v>
      </c>
      <c r="AU208" s="207" t="s">
        <v>90</v>
      </c>
      <c r="AV208" s="13" t="s">
        <v>90</v>
      </c>
      <c r="AW208" s="13" t="s">
        <v>39</v>
      </c>
      <c r="AX208" s="13" t="s">
        <v>81</v>
      </c>
      <c r="AY208" s="207" t="s">
        <v>165</v>
      </c>
    </row>
    <row r="209" spans="1:65" s="12" customFormat="1" ht="22.9" customHeight="1">
      <c r="B209" s="162"/>
      <c r="C209" s="163"/>
      <c r="D209" s="164" t="s">
        <v>80</v>
      </c>
      <c r="E209" s="176" t="s">
        <v>223</v>
      </c>
      <c r="F209" s="176" t="s">
        <v>339</v>
      </c>
      <c r="G209" s="163"/>
      <c r="H209" s="163"/>
      <c r="I209" s="166"/>
      <c r="J209" s="177">
        <f>BK209</f>
        <v>0</v>
      </c>
      <c r="K209" s="163"/>
      <c r="L209" s="168"/>
      <c r="M209" s="169"/>
      <c r="N209" s="170"/>
      <c r="O209" s="170"/>
      <c r="P209" s="171">
        <f>SUM(P210:P223)</f>
        <v>0</v>
      </c>
      <c r="Q209" s="170"/>
      <c r="R209" s="171">
        <f>SUM(R210:R223)</f>
        <v>0.93193290000000006</v>
      </c>
      <c r="S209" s="170"/>
      <c r="T209" s="172">
        <f>SUM(T210:T223)</f>
        <v>0</v>
      </c>
      <c r="AR209" s="173" t="s">
        <v>88</v>
      </c>
      <c r="AT209" s="174" t="s">
        <v>80</v>
      </c>
      <c r="AU209" s="174" t="s">
        <v>88</v>
      </c>
      <c r="AY209" s="173" t="s">
        <v>165</v>
      </c>
      <c r="BK209" s="175">
        <f>SUM(BK210:BK223)</f>
        <v>0</v>
      </c>
    </row>
    <row r="210" spans="1:65" s="2" customFormat="1" ht="44.25" customHeight="1">
      <c r="A210" s="34"/>
      <c r="B210" s="35"/>
      <c r="C210" s="178" t="s">
        <v>340</v>
      </c>
      <c r="D210" s="178" t="s">
        <v>167</v>
      </c>
      <c r="E210" s="179" t="s">
        <v>341</v>
      </c>
      <c r="F210" s="180" t="s">
        <v>342</v>
      </c>
      <c r="G210" s="181" t="s">
        <v>343</v>
      </c>
      <c r="H210" s="182">
        <v>7.5</v>
      </c>
      <c r="I210" s="183"/>
      <c r="J210" s="184">
        <f>ROUND(I210*H210,2)</f>
        <v>0</v>
      </c>
      <c r="K210" s="180" t="s">
        <v>171</v>
      </c>
      <c r="L210" s="39"/>
      <c r="M210" s="185" t="s">
        <v>79</v>
      </c>
      <c r="N210" s="186" t="s">
        <v>51</v>
      </c>
      <c r="O210" s="64"/>
      <c r="P210" s="187">
        <f>O210*H210</f>
        <v>0</v>
      </c>
      <c r="Q210" s="187">
        <v>0.10095</v>
      </c>
      <c r="R210" s="187">
        <f>Q210*H210</f>
        <v>0.75712499999999994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172</v>
      </c>
      <c r="AT210" s="189" t="s">
        <v>167</v>
      </c>
      <c r="AU210" s="189" t="s">
        <v>90</v>
      </c>
      <c r="AY210" s="16" t="s">
        <v>165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6" t="s">
        <v>88</v>
      </c>
      <c r="BK210" s="190">
        <f>ROUND(I210*H210,2)</f>
        <v>0</v>
      </c>
      <c r="BL210" s="16" t="s">
        <v>172</v>
      </c>
      <c r="BM210" s="189" t="s">
        <v>344</v>
      </c>
    </row>
    <row r="211" spans="1:65" s="2" customFormat="1">
      <c r="A211" s="34"/>
      <c r="B211" s="35"/>
      <c r="C211" s="36"/>
      <c r="D211" s="191" t="s">
        <v>174</v>
      </c>
      <c r="E211" s="36"/>
      <c r="F211" s="192" t="s">
        <v>345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6" t="s">
        <v>174</v>
      </c>
      <c r="AU211" s="16" t="s">
        <v>90</v>
      </c>
    </row>
    <row r="212" spans="1:65" s="13" customFormat="1">
      <c r="B212" s="196"/>
      <c r="C212" s="197"/>
      <c r="D212" s="198" t="s">
        <v>176</v>
      </c>
      <c r="E212" s="199" t="s">
        <v>79</v>
      </c>
      <c r="F212" s="200" t="s">
        <v>346</v>
      </c>
      <c r="G212" s="197"/>
      <c r="H212" s="201">
        <v>7.5</v>
      </c>
      <c r="I212" s="202"/>
      <c r="J212" s="197"/>
      <c r="K212" s="197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176</v>
      </c>
      <c r="AU212" s="207" t="s">
        <v>90</v>
      </c>
      <c r="AV212" s="13" t="s">
        <v>90</v>
      </c>
      <c r="AW212" s="13" t="s">
        <v>39</v>
      </c>
      <c r="AX212" s="13" t="s">
        <v>81</v>
      </c>
      <c r="AY212" s="207" t="s">
        <v>165</v>
      </c>
    </row>
    <row r="213" spans="1:65" s="2" customFormat="1" ht="24.2" customHeight="1">
      <c r="A213" s="34"/>
      <c r="B213" s="35"/>
      <c r="C213" s="208" t="s">
        <v>347</v>
      </c>
      <c r="D213" s="208" t="s">
        <v>322</v>
      </c>
      <c r="E213" s="209" t="s">
        <v>348</v>
      </c>
      <c r="F213" s="210" t="s">
        <v>349</v>
      </c>
      <c r="G213" s="211" t="s">
        <v>343</v>
      </c>
      <c r="H213" s="212">
        <v>7.5</v>
      </c>
      <c r="I213" s="213"/>
      <c r="J213" s="214">
        <f>ROUND(I213*H213,2)</f>
        <v>0</v>
      </c>
      <c r="K213" s="210" t="s">
        <v>171</v>
      </c>
      <c r="L213" s="215"/>
      <c r="M213" s="216" t="s">
        <v>79</v>
      </c>
      <c r="N213" s="217" t="s">
        <v>51</v>
      </c>
      <c r="O213" s="64"/>
      <c r="P213" s="187">
        <f>O213*H213</f>
        <v>0</v>
      </c>
      <c r="Q213" s="187">
        <v>1.7999999999999999E-2</v>
      </c>
      <c r="R213" s="187">
        <f>Q213*H213</f>
        <v>0.13499999999999998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218</v>
      </c>
      <c r="AT213" s="189" t="s">
        <v>322</v>
      </c>
      <c r="AU213" s="189" t="s">
        <v>90</v>
      </c>
      <c r="AY213" s="16" t="s">
        <v>165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6" t="s">
        <v>88</v>
      </c>
      <c r="BK213" s="190">
        <f>ROUND(I213*H213,2)</f>
        <v>0</v>
      </c>
      <c r="BL213" s="16" t="s">
        <v>172</v>
      </c>
      <c r="BM213" s="189" t="s">
        <v>350</v>
      </c>
    </row>
    <row r="214" spans="1:65" s="2" customFormat="1" ht="37.9" customHeight="1">
      <c r="A214" s="34"/>
      <c r="B214" s="35"/>
      <c r="C214" s="178" t="s">
        <v>351</v>
      </c>
      <c r="D214" s="178" t="s">
        <v>167</v>
      </c>
      <c r="E214" s="179" t="s">
        <v>352</v>
      </c>
      <c r="F214" s="180" t="s">
        <v>353</v>
      </c>
      <c r="G214" s="181" t="s">
        <v>213</v>
      </c>
      <c r="H214" s="182">
        <v>34.99</v>
      </c>
      <c r="I214" s="183"/>
      <c r="J214" s="184">
        <f>ROUND(I214*H214,2)</f>
        <v>0</v>
      </c>
      <c r="K214" s="180" t="s">
        <v>171</v>
      </c>
      <c r="L214" s="39"/>
      <c r="M214" s="185" t="s">
        <v>79</v>
      </c>
      <c r="N214" s="186" t="s">
        <v>51</v>
      </c>
      <c r="O214" s="64"/>
      <c r="P214" s="187">
        <f>O214*H214</f>
        <v>0</v>
      </c>
      <c r="Q214" s="187">
        <v>3.4999999999999997E-5</v>
      </c>
      <c r="R214" s="187">
        <f>Q214*H214</f>
        <v>1.2246499999999999E-3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172</v>
      </c>
      <c r="AT214" s="189" t="s">
        <v>167</v>
      </c>
      <c r="AU214" s="189" t="s">
        <v>90</v>
      </c>
      <c r="AY214" s="16" t="s">
        <v>165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6" t="s">
        <v>88</v>
      </c>
      <c r="BK214" s="190">
        <f>ROUND(I214*H214,2)</f>
        <v>0</v>
      </c>
      <c r="BL214" s="16" t="s">
        <v>172</v>
      </c>
      <c r="BM214" s="189" t="s">
        <v>354</v>
      </c>
    </row>
    <row r="215" spans="1:65" s="2" customFormat="1">
      <c r="A215" s="34"/>
      <c r="B215" s="35"/>
      <c r="C215" s="36"/>
      <c r="D215" s="191" t="s">
        <v>174</v>
      </c>
      <c r="E215" s="36"/>
      <c r="F215" s="192" t="s">
        <v>355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6" t="s">
        <v>174</v>
      </c>
      <c r="AU215" s="16" t="s">
        <v>90</v>
      </c>
    </row>
    <row r="216" spans="1:65" s="13" customFormat="1">
      <c r="B216" s="196"/>
      <c r="C216" s="197"/>
      <c r="D216" s="198" t="s">
        <v>176</v>
      </c>
      <c r="E216" s="199" t="s">
        <v>79</v>
      </c>
      <c r="F216" s="200" t="s">
        <v>356</v>
      </c>
      <c r="G216" s="197"/>
      <c r="H216" s="201">
        <v>34.99</v>
      </c>
      <c r="I216" s="202"/>
      <c r="J216" s="197"/>
      <c r="K216" s="197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176</v>
      </c>
      <c r="AU216" s="207" t="s">
        <v>90</v>
      </c>
      <c r="AV216" s="13" t="s">
        <v>90</v>
      </c>
      <c r="AW216" s="13" t="s">
        <v>39</v>
      </c>
      <c r="AX216" s="13" t="s">
        <v>81</v>
      </c>
      <c r="AY216" s="207" t="s">
        <v>165</v>
      </c>
    </row>
    <row r="217" spans="1:65" s="2" customFormat="1" ht="44.25" customHeight="1">
      <c r="A217" s="34"/>
      <c r="B217" s="35"/>
      <c r="C217" s="178" t="s">
        <v>357</v>
      </c>
      <c r="D217" s="178" t="s">
        <v>167</v>
      </c>
      <c r="E217" s="179" t="s">
        <v>358</v>
      </c>
      <c r="F217" s="180" t="s">
        <v>359</v>
      </c>
      <c r="G217" s="181" t="s">
        <v>213</v>
      </c>
      <c r="H217" s="182">
        <v>1.125</v>
      </c>
      <c r="I217" s="183"/>
      <c r="J217" s="184">
        <f>ROUND(I217*H217,2)</f>
        <v>0</v>
      </c>
      <c r="K217" s="180" t="s">
        <v>171</v>
      </c>
      <c r="L217" s="39"/>
      <c r="M217" s="185" t="s">
        <v>79</v>
      </c>
      <c r="N217" s="186" t="s">
        <v>51</v>
      </c>
      <c r="O217" s="64"/>
      <c r="P217" s="187">
        <f>O217*H217</f>
        <v>0</v>
      </c>
      <c r="Q217" s="187">
        <v>1.265E-2</v>
      </c>
      <c r="R217" s="187">
        <f>Q217*H217</f>
        <v>1.4231249999999999E-2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172</v>
      </c>
      <c r="AT217" s="189" t="s">
        <v>167</v>
      </c>
      <c r="AU217" s="189" t="s">
        <v>90</v>
      </c>
      <c r="AY217" s="16" t="s">
        <v>165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6" t="s">
        <v>88</v>
      </c>
      <c r="BK217" s="190">
        <f>ROUND(I217*H217,2)</f>
        <v>0</v>
      </c>
      <c r="BL217" s="16" t="s">
        <v>172</v>
      </c>
      <c r="BM217" s="189" t="s">
        <v>360</v>
      </c>
    </row>
    <row r="218" spans="1:65" s="2" customFormat="1">
      <c r="A218" s="34"/>
      <c r="B218" s="35"/>
      <c r="C218" s="36"/>
      <c r="D218" s="191" t="s">
        <v>174</v>
      </c>
      <c r="E218" s="36"/>
      <c r="F218" s="192" t="s">
        <v>361</v>
      </c>
      <c r="G218" s="36"/>
      <c r="H218" s="36"/>
      <c r="I218" s="193"/>
      <c r="J218" s="36"/>
      <c r="K218" s="36"/>
      <c r="L218" s="39"/>
      <c r="M218" s="194"/>
      <c r="N218" s="195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6" t="s">
        <v>174</v>
      </c>
      <c r="AU218" s="16" t="s">
        <v>90</v>
      </c>
    </row>
    <row r="219" spans="1:65" s="13" customFormat="1">
      <c r="B219" s="196"/>
      <c r="C219" s="197"/>
      <c r="D219" s="198" t="s">
        <v>176</v>
      </c>
      <c r="E219" s="199" t="s">
        <v>79</v>
      </c>
      <c r="F219" s="200" t="s">
        <v>362</v>
      </c>
      <c r="G219" s="197"/>
      <c r="H219" s="201">
        <v>1.125</v>
      </c>
      <c r="I219" s="202"/>
      <c r="J219" s="197"/>
      <c r="K219" s="197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176</v>
      </c>
      <c r="AU219" s="207" t="s">
        <v>90</v>
      </c>
      <c r="AV219" s="13" t="s">
        <v>90</v>
      </c>
      <c r="AW219" s="13" t="s">
        <v>39</v>
      </c>
      <c r="AX219" s="13" t="s">
        <v>81</v>
      </c>
      <c r="AY219" s="207" t="s">
        <v>165</v>
      </c>
    </row>
    <row r="220" spans="1:65" s="2" customFormat="1" ht="24.2" customHeight="1">
      <c r="A220" s="34"/>
      <c r="B220" s="35"/>
      <c r="C220" s="178" t="s">
        <v>363</v>
      </c>
      <c r="D220" s="178" t="s">
        <v>167</v>
      </c>
      <c r="E220" s="179" t="s">
        <v>364</v>
      </c>
      <c r="F220" s="180" t="s">
        <v>365</v>
      </c>
      <c r="G220" s="181" t="s">
        <v>232</v>
      </c>
      <c r="H220" s="182">
        <v>2</v>
      </c>
      <c r="I220" s="183"/>
      <c r="J220" s="184">
        <f>ROUND(I220*H220,2)</f>
        <v>0</v>
      </c>
      <c r="K220" s="180" t="s">
        <v>171</v>
      </c>
      <c r="L220" s="39"/>
      <c r="M220" s="185" t="s">
        <v>79</v>
      </c>
      <c r="N220" s="186" t="s">
        <v>51</v>
      </c>
      <c r="O220" s="64"/>
      <c r="P220" s="187">
        <f>O220*H220</f>
        <v>0</v>
      </c>
      <c r="Q220" s="187">
        <v>1.76E-4</v>
      </c>
      <c r="R220" s="187">
        <f>Q220*H220</f>
        <v>3.5199999999999999E-4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172</v>
      </c>
      <c r="AT220" s="189" t="s">
        <v>167</v>
      </c>
      <c r="AU220" s="189" t="s">
        <v>90</v>
      </c>
      <c r="AY220" s="16" t="s">
        <v>165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6" t="s">
        <v>88</v>
      </c>
      <c r="BK220" s="190">
        <f>ROUND(I220*H220,2)</f>
        <v>0</v>
      </c>
      <c r="BL220" s="16" t="s">
        <v>172</v>
      </c>
      <c r="BM220" s="189" t="s">
        <v>366</v>
      </c>
    </row>
    <row r="221" spans="1:65" s="2" customFormat="1">
      <c r="A221" s="34"/>
      <c r="B221" s="35"/>
      <c r="C221" s="36"/>
      <c r="D221" s="191" t="s">
        <v>174</v>
      </c>
      <c r="E221" s="36"/>
      <c r="F221" s="192" t="s">
        <v>367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6" t="s">
        <v>174</v>
      </c>
      <c r="AU221" s="16" t="s">
        <v>90</v>
      </c>
    </row>
    <row r="222" spans="1:65" s="2" customFormat="1" ht="16.5" customHeight="1">
      <c r="A222" s="34"/>
      <c r="B222" s="35"/>
      <c r="C222" s="208" t="s">
        <v>368</v>
      </c>
      <c r="D222" s="208" t="s">
        <v>322</v>
      </c>
      <c r="E222" s="209" t="s">
        <v>369</v>
      </c>
      <c r="F222" s="210" t="s">
        <v>370</v>
      </c>
      <c r="G222" s="211" t="s">
        <v>232</v>
      </c>
      <c r="H222" s="212">
        <v>2</v>
      </c>
      <c r="I222" s="213"/>
      <c r="J222" s="214">
        <f>ROUND(I222*H222,2)</f>
        <v>0</v>
      </c>
      <c r="K222" s="210" t="s">
        <v>171</v>
      </c>
      <c r="L222" s="215"/>
      <c r="M222" s="216" t="s">
        <v>79</v>
      </c>
      <c r="N222" s="217" t="s">
        <v>51</v>
      </c>
      <c r="O222" s="64"/>
      <c r="P222" s="187">
        <f>O222*H222</f>
        <v>0</v>
      </c>
      <c r="Q222" s="187">
        <v>1.2E-2</v>
      </c>
      <c r="R222" s="187">
        <f>Q222*H222</f>
        <v>2.4E-2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218</v>
      </c>
      <c r="AT222" s="189" t="s">
        <v>322</v>
      </c>
      <c r="AU222" s="189" t="s">
        <v>90</v>
      </c>
      <c r="AY222" s="16" t="s">
        <v>165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6" t="s">
        <v>88</v>
      </c>
      <c r="BK222" s="190">
        <f>ROUND(I222*H222,2)</f>
        <v>0</v>
      </c>
      <c r="BL222" s="16" t="s">
        <v>172</v>
      </c>
      <c r="BM222" s="189" t="s">
        <v>371</v>
      </c>
    </row>
    <row r="223" spans="1:65" s="13" customFormat="1">
      <c r="B223" s="196"/>
      <c r="C223" s="197"/>
      <c r="D223" s="198" t="s">
        <v>176</v>
      </c>
      <c r="E223" s="199" t="s">
        <v>79</v>
      </c>
      <c r="F223" s="200" t="s">
        <v>372</v>
      </c>
      <c r="G223" s="197"/>
      <c r="H223" s="201">
        <v>2</v>
      </c>
      <c r="I223" s="202"/>
      <c r="J223" s="197"/>
      <c r="K223" s="197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176</v>
      </c>
      <c r="AU223" s="207" t="s">
        <v>90</v>
      </c>
      <c r="AV223" s="13" t="s">
        <v>90</v>
      </c>
      <c r="AW223" s="13" t="s">
        <v>39</v>
      </c>
      <c r="AX223" s="13" t="s">
        <v>81</v>
      </c>
      <c r="AY223" s="207" t="s">
        <v>165</v>
      </c>
    </row>
    <row r="224" spans="1:65" s="12" customFormat="1" ht="22.9" customHeight="1">
      <c r="B224" s="162"/>
      <c r="C224" s="163"/>
      <c r="D224" s="164" t="s">
        <v>80</v>
      </c>
      <c r="E224" s="176" t="s">
        <v>373</v>
      </c>
      <c r="F224" s="176" t="s">
        <v>374</v>
      </c>
      <c r="G224" s="163"/>
      <c r="H224" s="163"/>
      <c r="I224" s="166"/>
      <c r="J224" s="177">
        <f>BK224</f>
        <v>0</v>
      </c>
      <c r="K224" s="163"/>
      <c r="L224" s="168"/>
      <c r="M224" s="169"/>
      <c r="N224" s="170"/>
      <c r="O224" s="170"/>
      <c r="P224" s="171">
        <f>SUM(P225:P239)</f>
        <v>0</v>
      </c>
      <c r="Q224" s="170"/>
      <c r="R224" s="171">
        <f>SUM(R225:R239)</f>
        <v>1.38479E-2</v>
      </c>
      <c r="S224" s="170"/>
      <c r="T224" s="172">
        <f>SUM(T225:T239)</f>
        <v>0</v>
      </c>
      <c r="AR224" s="173" t="s">
        <v>88</v>
      </c>
      <c r="AT224" s="174" t="s">
        <v>80</v>
      </c>
      <c r="AU224" s="174" t="s">
        <v>88</v>
      </c>
      <c r="AY224" s="173" t="s">
        <v>165</v>
      </c>
      <c r="BK224" s="175">
        <f>SUM(BK225:BK239)</f>
        <v>0</v>
      </c>
    </row>
    <row r="225" spans="1:65" s="2" customFormat="1" ht="44.25" customHeight="1">
      <c r="A225" s="34"/>
      <c r="B225" s="35"/>
      <c r="C225" s="178" t="s">
        <v>375</v>
      </c>
      <c r="D225" s="178" t="s">
        <v>167</v>
      </c>
      <c r="E225" s="179" t="s">
        <v>376</v>
      </c>
      <c r="F225" s="180" t="s">
        <v>377</v>
      </c>
      <c r="G225" s="181" t="s">
        <v>213</v>
      </c>
      <c r="H225" s="182">
        <v>115</v>
      </c>
      <c r="I225" s="183"/>
      <c r="J225" s="184">
        <f>ROUND(I225*H225,2)</f>
        <v>0</v>
      </c>
      <c r="K225" s="180" t="s">
        <v>171</v>
      </c>
      <c r="L225" s="39"/>
      <c r="M225" s="185" t="s">
        <v>79</v>
      </c>
      <c r="N225" s="186" t="s">
        <v>51</v>
      </c>
      <c r="O225" s="64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172</v>
      </c>
      <c r="AT225" s="189" t="s">
        <v>167</v>
      </c>
      <c r="AU225" s="189" t="s">
        <v>90</v>
      </c>
      <c r="AY225" s="16" t="s">
        <v>165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6" t="s">
        <v>88</v>
      </c>
      <c r="BK225" s="190">
        <f>ROUND(I225*H225,2)</f>
        <v>0</v>
      </c>
      <c r="BL225" s="16" t="s">
        <v>172</v>
      </c>
      <c r="BM225" s="189" t="s">
        <v>378</v>
      </c>
    </row>
    <row r="226" spans="1:65" s="2" customFormat="1">
      <c r="A226" s="34"/>
      <c r="B226" s="35"/>
      <c r="C226" s="36"/>
      <c r="D226" s="191" t="s">
        <v>174</v>
      </c>
      <c r="E226" s="36"/>
      <c r="F226" s="192" t="s">
        <v>379</v>
      </c>
      <c r="G226" s="36"/>
      <c r="H226" s="36"/>
      <c r="I226" s="193"/>
      <c r="J226" s="36"/>
      <c r="K226" s="36"/>
      <c r="L226" s="39"/>
      <c r="M226" s="194"/>
      <c r="N226" s="195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6" t="s">
        <v>174</v>
      </c>
      <c r="AU226" s="16" t="s">
        <v>90</v>
      </c>
    </row>
    <row r="227" spans="1:65" s="13" customFormat="1">
      <c r="B227" s="196"/>
      <c r="C227" s="197"/>
      <c r="D227" s="198" t="s">
        <v>176</v>
      </c>
      <c r="E227" s="199" t="s">
        <v>79</v>
      </c>
      <c r="F227" s="200" t="s">
        <v>380</v>
      </c>
      <c r="G227" s="197"/>
      <c r="H227" s="201">
        <v>115</v>
      </c>
      <c r="I227" s="202"/>
      <c r="J227" s="197"/>
      <c r="K227" s="197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176</v>
      </c>
      <c r="AU227" s="207" t="s">
        <v>90</v>
      </c>
      <c r="AV227" s="13" t="s">
        <v>90</v>
      </c>
      <c r="AW227" s="13" t="s">
        <v>39</v>
      </c>
      <c r="AX227" s="13" t="s">
        <v>81</v>
      </c>
      <c r="AY227" s="207" t="s">
        <v>165</v>
      </c>
    </row>
    <row r="228" spans="1:65" s="2" customFormat="1" ht="49.15" customHeight="1">
      <c r="A228" s="34"/>
      <c r="B228" s="35"/>
      <c r="C228" s="178" t="s">
        <v>381</v>
      </c>
      <c r="D228" s="178" t="s">
        <v>167</v>
      </c>
      <c r="E228" s="179" t="s">
        <v>382</v>
      </c>
      <c r="F228" s="180" t="s">
        <v>383</v>
      </c>
      <c r="G228" s="181" t="s">
        <v>213</v>
      </c>
      <c r="H228" s="182">
        <v>2300</v>
      </c>
      <c r="I228" s="183"/>
      <c r="J228" s="184">
        <f>ROUND(I228*H228,2)</f>
        <v>0</v>
      </c>
      <c r="K228" s="180" t="s">
        <v>171</v>
      </c>
      <c r="L228" s="39"/>
      <c r="M228" s="185" t="s">
        <v>79</v>
      </c>
      <c r="N228" s="186" t="s">
        <v>51</v>
      </c>
      <c r="O228" s="64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172</v>
      </c>
      <c r="AT228" s="189" t="s">
        <v>167</v>
      </c>
      <c r="AU228" s="189" t="s">
        <v>90</v>
      </c>
      <c r="AY228" s="16" t="s">
        <v>165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6" t="s">
        <v>88</v>
      </c>
      <c r="BK228" s="190">
        <f>ROUND(I228*H228,2)</f>
        <v>0</v>
      </c>
      <c r="BL228" s="16" t="s">
        <v>172</v>
      </c>
      <c r="BM228" s="189" t="s">
        <v>384</v>
      </c>
    </row>
    <row r="229" spans="1:65" s="2" customFormat="1">
      <c r="A229" s="34"/>
      <c r="B229" s="35"/>
      <c r="C229" s="36"/>
      <c r="D229" s="191" t="s">
        <v>174</v>
      </c>
      <c r="E229" s="36"/>
      <c r="F229" s="192" t="s">
        <v>385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6" t="s">
        <v>174</v>
      </c>
      <c r="AU229" s="16" t="s">
        <v>90</v>
      </c>
    </row>
    <row r="230" spans="1:65" s="13" customFormat="1">
      <c r="B230" s="196"/>
      <c r="C230" s="197"/>
      <c r="D230" s="198" t="s">
        <v>176</v>
      </c>
      <c r="E230" s="197"/>
      <c r="F230" s="200" t="s">
        <v>386</v>
      </c>
      <c r="G230" s="197"/>
      <c r="H230" s="201">
        <v>2300</v>
      </c>
      <c r="I230" s="202"/>
      <c r="J230" s="197"/>
      <c r="K230" s="197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176</v>
      </c>
      <c r="AU230" s="207" t="s">
        <v>90</v>
      </c>
      <c r="AV230" s="13" t="s">
        <v>90</v>
      </c>
      <c r="AW230" s="13" t="s">
        <v>4</v>
      </c>
      <c r="AX230" s="13" t="s">
        <v>88</v>
      </c>
      <c r="AY230" s="207" t="s">
        <v>165</v>
      </c>
    </row>
    <row r="231" spans="1:65" s="2" customFormat="1" ht="44.25" customHeight="1">
      <c r="A231" s="34"/>
      <c r="B231" s="35"/>
      <c r="C231" s="178" t="s">
        <v>387</v>
      </c>
      <c r="D231" s="178" t="s">
        <v>167</v>
      </c>
      <c r="E231" s="179" t="s">
        <v>388</v>
      </c>
      <c r="F231" s="180" t="s">
        <v>389</v>
      </c>
      <c r="G231" s="181" t="s">
        <v>213</v>
      </c>
      <c r="H231" s="182">
        <v>115</v>
      </c>
      <c r="I231" s="183"/>
      <c r="J231" s="184">
        <f>ROUND(I231*H231,2)</f>
        <v>0</v>
      </c>
      <c r="K231" s="180" t="s">
        <v>171</v>
      </c>
      <c r="L231" s="39"/>
      <c r="M231" s="185" t="s">
        <v>79</v>
      </c>
      <c r="N231" s="186" t="s">
        <v>51</v>
      </c>
      <c r="O231" s="64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172</v>
      </c>
      <c r="AT231" s="189" t="s">
        <v>167</v>
      </c>
      <c r="AU231" s="189" t="s">
        <v>90</v>
      </c>
      <c r="AY231" s="16" t="s">
        <v>165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6" t="s">
        <v>88</v>
      </c>
      <c r="BK231" s="190">
        <f>ROUND(I231*H231,2)</f>
        <v>0</v>
      </c>
      <c r="BL231" s="16" t="s">
        <v>172</v>
      </c>
      <c r="BM231" s="189" t="s">
        <v>390</v>
      </c>
    </row>
    <row r="232" spans="1:65" s="2" customFormat="1">
      <c r="A232" s="34"/>
      <c r="B232" s="35"/>
      <c r="C232" s="36"/>
      <c r="D232" s="191" t="s">
        <v>174</v>
      </c>
      <c r="E232" s="36"/>
      <c r="F232" s="192" t="s">
        <v>391</v>
      </c>
      <c r="G232" s="36"/>
      <c r="H232" s="36"/>
      <c r="I232" s="193"/>
      <c r="J232" s="36"/>
      <c r="K232" s="36"/>
      <c r="L232" s="39"/>
      <c r="M232" s="194"/>
      <c r="N232" s="195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6" t="s">
        <v>174</v>
      </c>
      <c r="AU232" s="16" t="s">
        <v>90</v>
      </c>
    </row>
    <row r="233" spans="1:65" s="13" customFormat="1">
      <c r="B233" s="196"/>
      <c r="C233" s="197"/>
      <c r="D233" s="198" t="s">
        <v>176</v>
      </c>
      <c r="E233" s="199" t="s">
        <v>79</v>
      </c>
      <c r="F233" s="200" t="s">
        <v>380</v>
      </c>
      <c r="G233" s="197"/>
      <c r="H233" s="201">
        <v>115</v>
      </c>
      <c r="I233" s="202"/>
      <c r="J233" s="197"/>
      <c r="K233" s="197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176</v>
      </c>
      <c r="AU233" s="207" t="s">
        <v>90</v>
      </c>
      <c r="AV233" s="13" t="s">
        <v>90</v>
      </c>
      <c r="AW233" s="13" t="s">
        <v>39</v>
      </c>
      <c r="AX233" s="13" t="s">
        <v>81</v>
      </c>
      <c r="AY233" s="207" t="s">
        <v>165</v>
      </c>
    </row>
    <row r="234" spans="1:65" s="2" customFormat="1" ht="37.9" customHeight="1">
      <c r="A234" s="34"/>
      <c r="B234" s="35"/>
      <c r="C234" s="178" t="s">
        <v>392</v>
      </c>
      <c r="D234" s="178" t="s">
        <v>167</v>
      </c>
      <c r="E234" s="179" t="s">
        <v>393</v>
      </c>
      <c r="F234" s="180" t="s">
        <v>394</v>
      </c>
      <c r="G234" s="181" t="s">
        <v>213</v>
      </c>
      <c r="H234" s="182">
        <v>50</v>
      </c>
      <c r="I234" s="183"/>
      <c r="J234" s="184">
        <f>ROUND(I234*H234,2)</f>
        <v>0</v>
      </c>
      <c r="K234" s="180" t="s">
        <v>171</v>
      </c>
      <c r="L234" s="39"/>
      <c r="M234" s="185" t="s">
        <v>79</v>
      </c>
      <c r="N234" s="186" t="s">
        <v>51</v>
      </c>
      <c r="O234" s="64"/>
      <c r="P234" s="187">
        <f>O234*H234</f>
        <v>0</v>
      </c>
      <c r="Q234" s="187">
        <v>1.2999999999999999E-4</v>
      </c>
      <c r="R234" s="187">
        <f>Q234*H234</f>
        <v>6.4999999999999997E-3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172</v>
      </c>
      <c r="AT234" s="189" t="s">
        <v>167</v>
      </c>
      <c r="AU234" s="189" t="s">
        <v>90</v>
      </c>
      <c r="AY234" s="16" t="s">
        <v>165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6" t="s">
        <v>88</v>
      </c>
      <c r="BK234" s="190">
        <f>ROUND(I234*H234,2)</f>
        <v>0</v>
      </c>
      <c r="BL234" s="16" t="s">
        <v>172</v>
      </c>
      <c r="BM234" s="189" t="s">
        <v>395</v>
      </c>
    </row>
    <row r="235" spans="1:65" s="2" customFormat="1">
      <c r="A235" s="34"/>
      <c r="B235" s="35"/>
      <c r="C235" s="36"/>
      <c r="D235" s="191" t="s">
        <v>174</v>
      </c>
      <c r="E235" s="36"/>
      <c r="F235" s="192" t="s">
        <v>396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6" t="s">
        <v>174</v>
      </c>
      <c r="AU235" s="16" t="s">
        <v>90</v>
      </c>
    </row>
    <row r="236" spans="1:65" s="13" customFormat="1">
      <c r="B236" s="196"/>
      <c r="C236" s="197"/>
      <c r="D236" s="198" t="s">
        <v>176</v>
      </c>
      <c r="E236" s="199" t="s">
        <v>79</v>
      </c>
      <c r="F236" s="200" t="s">
        <v>397</v>
      </c>
      <c r="G236" s="197"/>
      <c r="H236" s="201">
        <v>50</v>
      </c>
      <c r="I236" s="202"/>
      <c r="J236" s="197"/>
      <c r="K236" s="197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176</v>
      </c>
      <c r="AU236" s="207" t="s">
        <v>90</v>
      </c>
      <c r="AV236" s="13" t="s">
        <v>90</v>
      </c>
      <c r="AW236" s="13" t="s">
        <v>39</v>
      </c>
      <c r="AX236" s="13" t="s">
        <v>81</v>
      </c>
      <c r="AY236" s="207" t="s">
        <v>165</v>
      </c>
    </row>
    <row r="237" spans="1:65" s="2" customFormat="1" ht="37.9" customHeight="1">
      <c r="A237" s="34"/>
      <c r="B237" s="35"/>
      <c r="C237" s="178" t="s">
        <v>398</v>
      </c>
      <c r="D237" s="178" t="s">
        <v>167</v>
      </c>
      <c r="E237" s="179" t="s">
        <v>399</v>
      </c>
      <c r="F237" s="180" t="s">
        <v>400</v>
      </c>
      <c r="G237" s="181" t="s">
        <v>213</v>
      </c>
      <c r="H237" s="182">
        <v>34.99</v>
      </c>
      <c r="I237" s="183"/>
      <c r="J237" s="184">
        <f>ROUND(I237*H237,2)</f>
        <v>0</v>
      </c>
      <c r="K237" s="180" t="s">
        <v>171</v>
      </c>
      <c r="L237" s="39"/>
      <c r="M237" s="185" t="s">
        <v>79</v>
      </c>
      <c r="N237" s="186" t="s">
        <v>51</v>
      </c>
      <c r="O237" s="64"/>
      <c r="P237" s="187">
        <f>O237*H237</f>
        <v>0</v>
      </c>
      <c r="Q237" s="187">
        <v>2.1000000000000001E-4</v>
      </c>
      <c r="R237" s="187">
        <f>Q237*H237</f>
        <v>7.347900000000001E-3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172</v>
      </c>
      <c r="AT237" s="189" t="s">
        <v>167</v>
      </c>
      <c r="AU237" s="189" t="s">
        <v>90</v>
      </c>
      <c r="AY237" s="16" t="s">
        <v>165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6" t="s">
        <v>88</v>
      </c>
      <c r="BK237" s="190">
        <f>ROUND(I237*H237,2)</f>
        <v>0</v>
      </c>
      <c r="BL237" s="16" t="s">
        <v>172</v>
      </c>
      <c r="BM237" s="189" t="s">
        <v>401</v>
      </c>
    </row>
    <row r="238" spans="1:65" s="2" customFormat="1">
      <c r="A238" s="34"/>
      <c r="B238" s="35"/>
      <c r="C238" s="36"/>
      <c r="D238" s="191" t="s">
        <v>174</v>
      </c>
      <c r="E238" s="36"/>
      <c r="F238" s="192" t="s">
        <v>402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6" t="s">
        <v>174</v>
      </c>
      <c r="AU238" s="16" t="s">
        <v>90</v>
      </c>
    </row>
    <row r="239" spans="1:65" s="13" customFormat="1">
      <c r="B239" s="196"/>
      <c r="C239" s="197"/>
      <c r="D239" s="198" t="s">
        <v>176</v>
      </c>
      <c r="E239" s="199" t="s">
        <v>79</v>
      </c>
      <c r="F239" s="200" t="s">
        <v>403</v>
      </c>
      <c r="G239" s="197"/>
      <c r="H239" s="201">
        <v>34.99</v>
      </c>
      <c r="I239" s="202"/>
      <c r="J239" s="197"/>
      <c r="K239" s="197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176</v>
      </c>
      <c r="AU239" s="207" t="s">
        <v>90</v>
      </c>
      <c r="AV239" s="13" t="s">
        <v>90</v>
      </c>
      <c r="AW239" s="13" t="s">
        <v>39</v>
      </c>
      <c r="AX239" s="13" t="s">
        <v>81</v>
      </c>
      <c r="AY239" s="207" t="s">
        <v>165</v>
      </c>
    </row>
    <row r="240" spans="1:65" s="12" customFormat="1" ht="22.9" customHeight="1">
      <c r="B240" s="162"/>
      <c r="C240" s="163"/>
      <c r="D240" s="164" t="s">
        <v>80</v>
      </c>
      <c r="E240" s="176" t="s">
        <v>404</v>
      </c>
      <c r="F240" s="176" t="s">
        <v>405</v>
      </c>
      <c r="G240" s="163"/>
      <c r="H240" s="163"/>
      <c r="I240" s="166"/>
      <c r="J240" s="177">
        <f>BK240</f>
        <v>0</v>
      </c>
      <c r="K240" s="163"/>
      <c r="L240" s="168"/>
      <c r="M240" s="169"/>
      <c r="N240" s="170"/>
      <c r="O240" s="170"/>
      <c r="P240" s="171">
        <f>SUM(P241:P321)</f>
        <v>0</v>
      </c>
      <c r="Q240" s="170"/>
      <c r="R240" s="171">
        <f>SUM(R241:R321)</f>
        <v>7.6423500000000004E-4</v>
      </c>
      <c r="S240" s="170"/>
      <c r="T240" s="172">
        <f>SUM(T241:T321)</f>
        <v>34.400852620000002</v>
      </c>
      <c r="AR240" s="173" t="s">
        <v>88</v>
      </c>
      <c r="AT240" s="174" t="s">
        <v>80</v>
      </c>
      <c r="AU240" s="174" t="s">
        <v>88</v>
      </c>
      <c r="AY240" s="173" t="s">
        <v>165</v>
      </c>
      <c r="BK240" s="175">
        <f>SUM(BK241:BK321)</f>
        <v>0</v>
      </c>
    </row>
    <row r="241" spans="1:65" s="2" customFormat="1" ht="24.2" customHeight="1">
      <c r="A241" s="34"/>
      <c r="B241" s="35"/>
      <c r="C241" s="178" t="s">
        <v>406</v>
      </c>
      <c r="D241" s="178" t="s">
        <v>167</v>
      </c>
      <c r="E241" s="179" t="s">
        <v>407</v>
      </c>
      <c r="F241" s="180" t="s">
        <v>408</v>
      </c>
      <c r="G241" s="181" t="s">
        <v>170</v>
      </c>
      <c r="H241" s="182">
        <v>0.56299999999999994</v>
      </c>
      <c r="I241" s="183"/>
      <c r="J241" s="184">
        <f>ROUND(I241*H241,2)</f>
        <v>0</v>
      </c>
      <c r="K241" s="180" t="s">
        <v>171</v>
      </c>
      <c r="L241" s="39"/>
      <c r="M241" s="185" t="s">
        <v>79</v>
      </c>
      <c r="N241" s="186" t="s">
        <v>51</v>
      </c>
      <c r="O241" s="64"/>
      <c r="P241" s="187">
        <f>O241*H241</f>
        <v>0</v>
      </c>
      <c r="Q241" s="187">
        <v>0</v>
      </c>
      <c r="R241" s="187">
        <f>Q241*H241</f>
        <v>0</v>
      </c>
      <c r="S241" s="187">
        <v>2.2000000000000002</v>
      </c>
      <c r="T241" s="188">
        <f>S241*H241</f>
        <v>1.2385999999999999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172</v>
      </c>
      <c r="AT241" s="189" t="s">
        <v>167</v>
      </c>
      <c r="AU241" s="189" t="s">
        <v>90</v>
      </c>
      <c r="AY241" s="16" t="s">
        <v>165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6" t="s">
        <v>88</v>
      </c>
      <c r="BK241" s="190">
        <f>ROUND(I241*H241,2)</f>
        <v>0</v>
      </c>
      <c r="BL241" s="16" t="s">
        <v>172</v>
      </c>
      <c r="BM241" s="189" t="s">
        <v>409</v>
      </c>
    </row>
    <row r="242" spans="1:65" s="2" customFormat="1">
      <c r="A242" s="34"/>
      <c r="B242" s="35"/>
      <c r="C242" s="36"/>
      <c r="D242" s="191" t="s">
        <v>174</v>
      </c>
      <c r="E242" s="36"/>
      <c r="F242" s="192" t="s">
        <v>410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6" t="s">
        <v>174</v>
      </c>
      <c r="AU242" s="16" t="s">
        <v>90</v>
      </c>
    </row>
    <row r="243" spans="1:65" s="13" customFormat="1">
      <c r="B243" s="196"/>
      <c r="C243" s="197"/>
      <c r="D243" s="198" t="s">
        <v>176</v>
      </c>
      <c r="E243" s="199" t="s">
        <v>79</v>
      </c>
      <c r="F243" s="200" t="s">
        <v>411</v>
      </c>
      <c r="G243" s="197"/>
      <c r="H243" s="201">
        <v>0.56299999999999994</v>
      </c>
      <c r="I243" s="202"/>
      <c r="J243" s="197"/>
      <c r="K243" s="197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176</v>
      </c>
      <c r="AU243" s="207" t="s">
        <v>90</v>
      </c>
      <c r="AV243" s="13" t="s">
        <v>90</v>
      </c>
      <c r="AW243" s="13" t="s">
        <v>39</v>
      </c>
      <c r="AX243" s="13" t="s">
        <v>81</v>
      </c>
      <c r="AY243" s="207" t="s">
        <v>165</v>
      </c>
    </row>
    <row r="244" spans="1:65" s="2" customFormat="1" ht="44.25" customHeight="1">
      <c r="A244" s="34"/>
      <c r="B244" s="35"/>
      <c r="C244" s="178" t="s">
        <v>412</v>
      </c>
      <c r="D244" s="178" t="s">
        <v>167</v>
      </c>
      <c r="E244" s="179" t="s">
        <v>413</v>
      </c>
      <c r="F244" s="180" t="s">
        <v>414</v>
      </c>
      <c r="G244" s="181" t="s">
        <v>213</v>
      </c>
      <c r="H244" s="182">
        <v>14.35</v>
      </c>
      <c r="I244" s="183"/>
      <c r="J244" s="184">
        <f>ROUND(I244*H244,2)</f>
        <v>0</v>
      </c>
      <c r="K244" s="180" t="s">
        <v>171</v>
      </c>
      <c r="L244" s="39"/>
      <c r="M244" s="185" t="s">
        <v>79</v>
      </c>
      <c r="N244" s="186" t="s">
        <v>51</v>
      </c>
      <c r="O244" s="64"/>
      <c r="P244" s="187">
        <f>O244*H244</f>
        <v>0</v>
      </c>
      <c r="Q244" s="187">
        <v>0</v>
      </c>
      <c r="R244" s="187">
        <f>Q244*H244</f>
        <v>0</v>
      </c>
      <c r="S244" s="187">
        <v>3.5000000000000003E-2</v>
      </c>
      <c r="T244" s="188">
        <f>S244*H244</f>
        <v>0.50225000000000009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9" t="s">
        <v>172</v>
      </c>
      <c r="AT244" s="189" t="s">
        <v>167</v>
      </c>
      <c r="AU244" s="189" t="s">
        <v>90</v>
      </c>
      <c r="AY244" s="16" t="s">
        <v>165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6" t="s">
        <v>88</v>
      </c>
      <c r="BK244" s="190">
        <f>ROUND(I244*H244,2)</f>
        <v>0</v>
      </c>
      <c r="BL244" s="16" t="s">
        <v>172</v>
      </c>
      <c r="BM244" s="189" t="s">
        <v>415</v>
      </c>
    </row>
    <row r="245" spans="1:65" s="2" customFormat="1">
      <c r="A245" s="34"/>
      <c r="B245" s="35"/>
      <c r="C245" s="36"/>
      <c r="D245" s="191" t="s">
        <v>174</v>
      </c>
      <c r="E245" s="36"/>
      <c r="F245" s="192" t="s">
        <v>416</v>
      </c>
      <c r="G245" s="36"/>
      <c r="H245" s="36"/>
      <c r="I245" s="193"/>
      <c r="J245" s="36"/>
      <c r="K245" s="36"/>
      <c r="L245" s="39"/>
      <c r="M245" s="194"/>
      <c r="N245" s="195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6" t="s">
        <v>174</v>
      </c>
      <c r="AU245" s="16" t="s">
        <v>90</v>
      </c>
    </row>
    <row r="246" spans="1:65" s="13" customFormat="1">
      <c r="B246" s="196"/>
      <c r="C246" s="197"/>
      <c r="D246" s="198" t="s">
        <v>176</v>
      </c>
      <c r="E246" s="199" t="s">
        <v>79</v>
      </c>
      <c r="F246" s="200" t="s">
        <v>417</v>
      </c>
      <c r="G246" s="197"/>
      <c r="H246" s="201">
        <v>14.35</v>
      </c>
      <c r="I246" s="202"/>
      <c r="J246" s="197"/>
      <c r="K246" s="197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176</v>
      </c>
      <c r="AU246" s="207" t="s">
        <v>90</v>
      </c>
      <c r="AV246" s="13" t="s">
        <v>90</v>
      </c>
      <c r="AW246" s="13" t="s">
        <v>39</v>
      </c>
      <c r="AX246" s="13" t="s">
        <v>81</v>
      </c>
      <c r="AY246" s="207" t="s">
        <v>165</v>
      </c>
    </row>
    <row r="247" spans="1:65" s="2" customFormat="1" ht="44.25" customHeight="1">
      <c r="A247" s="34"/>
      <c r="B247" s="35"/>
      <c r="C247" s="178" t="s">
        <v>418</v>
      </c>
      <c r="D247" s="178" t="s">
        <v>167</v>
      </c>
      <c r="E247" s="179" t="s">
        <v>419</v>
      </c>
      <c r="F247" s="180" t="s">
        <v>420</v>
      </c>
      <c r="G247" s="181" t="s">
        <v>213</v>
      </c>
      <c r="H247" s="182">
        <v>12.577999999999999</v>
      </c>
      <c r="I247" s="183"/>
      <c r="J247" s="184">
        <f>ROUND(I247*H247,2)</f>
        <v>0</v>
      </c>
      <c r="K247" s="180" t="s">
        <v>171</v>
      </c>
      <c r="L247" s="39"/>
      <c r="M247" s="185" t="s">
        <v>79</v>
      </c>
      <c r="N247" s="186" t="s">
        <v>51</v>
      </c>
      <c r="O247" s="64"/>
      <c r="P247" s="187">
        <f>O247*H247</f>
        <v>0</v>
      </c>
      <c r="Q247" s="187">
        <v>0</v>
      </c>
      <c r="R247" s="187">
        <f>Q247*H247</f>
        <v>0</v>
      </c>
      <c r="S247" s="187">
        <v>3.2000000000000001E-2</v>
      </c>
      <c r="T247" s="188">
        <f>S247*H247</f>
        <v>0.40249599999999996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172</v>
      </c>
      <c r="AT247" s="189" t="s">
        <v>167</v>
      </c>
      <c r="AU247" s="189" t="s">
        <v>90</v>
      </c>
      <c r="AY247" s="16" t="s">
        <v>165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6" t="s">
        <v>88</v>
      </c>
      <c r="BK247" s="190">
        <f>ROUND(I247*H247,2)</f>
        <v>0</v>
      </c>
      <c r="BL247" s="16" t="s">
        <v>172</v>
      </c>
      <c r="BM247" s="189" t="s">
        <v>421</v>
      </c>
    </row>
    <row r="248" spans="1:65" s="2" customFormat="1">
      <c r="A248" s="34"/>
      <c r="B248" s="35"/>
      <c r="C248" s="36"/>
      <c r="D248" s="191" t="s">
        <v>174</v>
      </c>
      <c r="E248" s="36"/>
      <c r="F248" s="192" t="s">
        <v>422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6" t="s">
        <v>174</v>
      </c>
      <c r="AU248" s="16" t="s">
        <v>90</v>
      </c>
    </row>
    <row r="249" spans="1:65" s="13" customFormat="1">
      <c r="B249" s="196"/>
      <c r="C249" s="197"/>
      <c r="D249" s="198" t="s">
        <v>176</v>
      </c>
      <c r="E249" s="199" t="s">
        <v>79</v>
      </c>
      <c r="F249" s="200" t="s">
        <v>423</v>
      </c>
      <c r="G249" s="197"/>
      <c r="H249" s="201">
        <v>12.577999999999999</v>
      </c>
      <c r="I249" s="202"/>
      <c r="J249" s="197"/>
      <c r="K249" s="197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176</v>
      </c>
      <c r="AU249" s="207" t="s">
        <v>90</v>
      </c>
      <c r="AV249" s="13" t="s">
        <v>90</v>
      </c>
      <c r="AW249" s="13" t="s">
        <v>39</v>
      </c>
      <c r="AX249" s="13" t="s">
        <v>81</v>
      </c>
      <c r="AY249" s="207" t="s">
        <v>165</v>
      </c>
    </row>
    <row r="250" spans="1:65" s="2" customFormat="1" ht="37.9" customHeight="1">
      <c r="A250" s="34"/>
      <c r="B250" s="35"/>
      <c r="C250" s="178" t="s">
        <v>424</v>
      </c>
      <c r="D250" s="178" t="s">
        <v>167</v>
      </c>
      <c r="E250" s="179" t="s">
        <v>425</v>
      </c>
      <c r="F250" s="180" t="s">
        <v>426</v>
      </c>
      <c r="G250" s="181" t="s">
        <v>213</v>
      </c>
      <c r="H250" s="182">
        <v>11.259</v>
      </c>
      <c r="I250" s="183"/>
      <c r="J250" s="184">
        <f>ROUND(I250*H250,2)</f>
        <v>0</v>
      </c>
      <c r="K250" s="180" t="s">
        <v>171</v>
      </c>
      <c r="L250" s="39"/>
      <c r="M250" s="185" t="s">
        <v>79</v>
      </c>
      <c r="N250" s="186" t="s">
        <v>51</v>
      </c>
      <c r="O250" s="64"/>
      <c r="P250" s="187">
        <f>O250*H250</f>
        <v>0</v>
      </c>
      <c r="Q250" s="187">
        <v>0</v>
      </c>
      <c r="R250" s="187">
        <f>Q250*H250</f>
        <v>0</v>
      </c>
      <c r="S250" s="187">
        <v>7.5999999999999998E-2</v>
      </c>
      <c r="T250" s="188">
        <f>S250*H250</f>
        <v>0.855684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172</v>
      </c>
      <c r="AT250" s="189" t="s">
        <v>167</v>
      </c>
      <c r="AU250" s="189" t="s">
        <v>90</v>
      </c>
      <c r="AY250" s="16" t="s">
        <v>165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6" t="s">
        <v>88</v>
      </c>
      <c r="BK250" s="190">
        <f>ROUND(I250*H250,2)</f>
        <v>0</v>
      </c>
      <c r="BL250" s="16" t="s">
        <v>172</v>
      </c>
      <c r="BM250" s="189" t="s">
        <v>427</v>
      </c>
    </row>
    <row r="251" spans="1:65" s="2" customFormat="1">
      <c r="A251" s="34"/>
      <c r="B251" s="35"/>
      <c r="C251" s="36"/>
      <c r="D251" s="191" t="s">
        <v>174</v>
      </c>
      <c r="E251" s="36"/>
      <c r="F251" s="192" t="s">
        <v>428</v>
      </c>
      <c r="G251" s="36"/>
      <c r="H251" s="36"/>
      <c r="I251" s="193"/>
      <c r="J251" s="36"/>
      <c r="K251" s="36"/>
      <c r="L251" s="39"/>
      <c r="M251" s="194"/>
      <c r="N251" s="195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6" t="s">
        <v>174</v>
      </c>
      <c r="AU251" s="16" t="s">
        <v>90</v>
      </c>
    </row>
    <row r="252" spans="1:65" s="13" customFormat="1" ht="22.5">
      <c r="B252" s="196"/>
      <c r="C252" s="197"/>
      <c r="D252" s="198" t="s">
        <v>176</v>
      </c>
      <c r="E252" s="199" t="s">
        <v>79</v>
      </c>
      <c r="F252" s="200" t="s">
        <v>429</v>
      </c>
      <c r="G252" s="197"/>
      <c r="H252" s="201">
        <v>11.259</v>
      </c>
      <c r="I252" s="202"/>
      <c r="J252" s="197"/>
      <c r="K252" s="197"/>
      <c r="L252" s="203"/>
      <c r="M252" s="204"/>
      <c r="N252" s="205"/>
      <c r="O252" s="205"/>
      <c r="P252" s="205"/>
      <c r="Q252" s="205"/>
      <c r="R252" s="205"/>
      <c r="S252" s="205"/>
      <c r="T252" s="206"/>
      <c r="AT252" s="207" t="s">
        <v>176</v>
      </c>
      <c r="AU252" s="207" t="s">
        <v>90</v>
      </c>
      <c r="AV252" s="13" t="s">
        <v>90</v>
      </c>
      <c r="AW252" s="13" t="s">
        <v>39</v>
      </c>
      <c r="AX252" s="13" t="s">
        <v>81</v>
      </c>
      <c r="AY252" s="207" t="s">
        <v>165</v>
      </c>
    </row>
    <row r="253" spans="1:65" s="2" customFormat="1" ht="37.9" customHeight="1">
      <c r="A253" s="34"/>
      <c r="B253" s="35"/>
      <c r="C253" s="178" t="s">
        <v>430</v>
      </c>
      <c r="D253" s="178" t="s">
        <v>167</v>
      </c>
      <c r="E253" s="179" t="s">
        <v>431</v>
      </c>
      <c r="F253" s="180" t="s">
        <v>432</v>
      </c>
      <c r="G253" s="181" t="s">
        <v>213</v>
      </c>
      <c r="H253" s="182">
        <v>110.395</v>
      </c>
      <c r="I253" s="183"/>
      <c r="J253" s="184">
        <f>ROUND(I253*H253,2)</f>
        <v>0</v>
      </c>
      <c r="K253" s="180" t="s">
        <v>171</v>
      </c>
      <c r="L253" s="39"/>
      <c r="M253" s="185" t="s">
        <v>79</v>
      </c>
      <c r="N253" s="186" t="s">
        <v>51</v>
      </c>
      <c r="O253" s="64"/>
      <c r="P253" s="187">
        <f>O253*H253</f>
        <v>0</v>
      </c>
      <c r="Q253" s="187">
        <v>0</v>
      </c>
      <c r="R253" s="187">
        <f>Q253*H253</f>
        <v>0</v>
      </c>
      <c r="S253" s="187">
        <v>4.5999999999999999E-2</v>
      </c>
      <c r="T253" s="188">
        <f>S253*H253</f>
        <v>5.0781700000000001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9" t="s">
        <v>172</v>
      </c>
      <c r="AT253" s="189" t="s">
        <v>167</v>
      </c>
      <c r="AU253" s="189" t="s">
        <v>90</v>
      </c>
      <c r="AY253" s="16" t="s">
        <v>165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6" t="s">
        <v>88</v>
      </c>
      <c r="BK253" s="190">
        <f>ROUND(I253*H253,2)</f>
        <v>0</v>
      </c>
      <c r="BL253" s="16" t="s">
        <v>172</v>
      </c>
      <c r="BM253" s="189" t="s">
        <v>433</v>
      </c>
    </row>
    <row r="254" spans="1:65" s="2" customFormat="1">
      <c r="A254" s="34"/>
      <c r="B254" s="35"/>
      <c r="C254" s="36"/>
      <c r="D254" s="191" t="s">
        <v>174</v>
      </c>
      <c r="E254" s="36"/>
      <c r="F254" s="192" t="s">
        <v>434</v>
      </c>
      <c r="G254" s="36"/>
      <c r="H254" s="36"/>
      <c r="I254" s="193"/>
      <c r="J254" s="36"/>
      <c r="K254" s="36"/>
      <c r="L254" s="39"/>
      <c r="M254" s="194"/>
      <c r="N254" s="195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6" t="s">
        <v>174</v>
      </c>
      <c r="AU254" s="16" t="s">
        <v>90</v>
      </c>
    </row>
    <row r="255" spans="1:65" s="13" customFormat="1" ht="22.5">
      <c r="B255" s="196"/>
      <c r="C255" s="197"/>
      <c r="D255" s="198" t="s">
        <v>176</v>
      </c>
      <c r="E255" s="199" t="s">
        <v>79</v>
      </c>
      <c r="F255" s="200" t="s">
        <v>435</v>
      </c>
      <c r="G255" s="197"/>
      <c r="H255" s="201">
        <v>36.863</v>
      </c>
      <c r="I255" s="202"/>
      <c r="J255" s="197"/>
      <c r="K255" s="197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176</v>
      </c>
      <c r="AU255" s="207" t="s">
        <v>90</v>
      </c>
      <c r="AV255" s="13" t="s">
        <v>90</v>
      </c>
      <c r="AW255" s="13" t="s">
        <v>39</v>
      </c>
      <c r="AX255" s="13" t="s">
        <v>81</v>
      </c>
      <c r="AY255" s="207" t="s">
        <v>165</v>
      </c>
    </row>
    <row r="256" spans="1:65" s="13" customFormat="1" ht="22.5">
      <c r="B256" s="196"/>
      <c r="C256" s="197"/>
      <c r="D256" s="198" t="s">
        <v>176</v>
      </c>
      <c r="E256" s="199" t="s">
        <v>79</v>
      </c>
      <c r="F256" s="200" t="s">
        <v>436</v>
      </c>
      <c r="G256" s="197"/>
      <c r="H256" s="201">
        <v>15.348000000000001</v>
      </c>
      <c r="I256" s="202"/>
      <c r="J256" s="197"/>
      <c r="K256" s="197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176</v>
      </c>
      <c r="AU256" s="207" t="s">
        <v>90</v>
      </c>
      <c r="AV256" s="13" t="s">
        <v>90</v>
      </c>
      <c r="AW256" s="13" t="s">
        <v>39</v>
      </c>
      <c r="AX256" s="13" t="s">
        <v>81</v>
      </c>
      <c r="AY256" s="207" t="s">
        <v>165</v>
      </c>
    </row>
    <row r="257" spans="1:65" s="13" customFormat="1" ht="33.75">
      <c r="B257" s="196"/>
      <c r="C257" s="197"/>
      <c r="D257" s="198" t="s">
        <v>176</v>
      </c>
      <c r="E257" s="199" t="s">
        <v>79</v>
      </c>
      <c r="F257" s="200" t="s">
        <v>437</v>
      </c>
      <c r="G257" s="197"/>
      <c r="H257" s="201">
        <v>17.948</v>
      </c>
      <c r="I257" s="202"/>
      <c r="J257" s="197"/>
      <c r="K257" s="197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176</v>
      </c>
      <c r="AU257" s="207" t="s">
        <v>90</v>
      </c>
      <c r="AV257" s="13" t="s">
        <v>90</v>
      </c>
      <c r="AW257" s="13" t="s">
        <v>39</v>
      </c>
      <c r="AX257" s="13" t="s">
        <v>81</v>
      </c>
      <c r="AY257" s="207" t="s">
        <v>165</v>
      </c>
    </row>
    <row r="258" spans="1:65" s="13" customFormat="1" ht="33.75">
      <c r="B258" s="196"/>
      <c r="C258" s="197"/>
      <c r="D258" s="198" t="s">
        <v>176</v>
      </c>
      <c r="E258" s="199" t="s">
        <v>79</v>
      </c>
      <c r="F258" s="200" t="s">
        <v>438</v>
      </c>
      <c r="G258" s="197"/>
      <c r="H258" s="201">
        <v>40.235999999999997</v>
      </c>
      <c r="I258" s="202"/>
      <c r="J258" s="197"/>
      <c r="K258" s="197"/>
      <c r="L258" s="203"/>
      <c r="M258" s="204"/>
      <c r="N258" s="205"/>
      <c r="O258" s="205"/>
      <c r="P258" s="205"/>
      <c r="Q258" s="205"/>
      <c r="R258" s="205"/>
      <c r="S258" s="205"/>
      <c r="T258" s="206"/>
      <c r="AT258" s="207" t="s">
        <v>176</v>
      </c>
      <c r="AU258" s="207" t="s">
        <v>90</v>
      </c>
      <c r="AV258" s="13" t="s">
        <v>90</v>
      </c>
      <c r="AW258" s="13" t="s">
        <v>39</v>
      </c>
      <c r="AX258" s="13" t="s">
        <v>81</v>
      </c>
      <c r="AY258" s="207" t="s">
        <v>165</v>
      </c>
    </row>
    <row r="259" spans="1:65" s="2" customFormat="1" ht="24.2" customHeight="1">
      <c r="A259" s="34"/>
      <c r="B259" s="35"/>
      <c r="C259" s="178" t="s">
        <v>439</v>
      </c>
      <c r="D259" s="178" t="s">
        <v>167</v>
      </c>
      <c r="E259" s="179" t="s">
        <v>440</v>
      </c>
      <c r="F259" s="180" t="s">
        <v>441</v>
      </c>
      <c r="G259" s="181" t="s">
        <v>213</v>
      </c>
      <c r="H259" s="182">
        <v>80.537000000000006</v>
      </c>
      <c r="I259" s="183"/>
      <c r="J259" s="184">
        <f>ROUND(I259*H259,2)</f>
        <v>0</v>
      </c>
      <c r="K259" s="180" t="s">
        <v>171</v>
      </c>
      <c r="L259" s="39"/>
      <c r="M259" s="185" t="s">
        <v>79</v>
      </c>
      <c r="N259" s="186" t="s">
        <v>51</v>
      </c>
      <c r="O259" s="64"/>
      <c r="P259" s="187">
        <f>O259*H259</f>
        <v>0</v>
      </c>
      <c r="Q259" s="187">
        <v>0</v>
      </c>
      <c r="R259" s="187">
        <f>Q259*H259</f>
        <v>0</v>
      </c>
      <c r="S259" s="187">
        <v>2.5999999999999998E-4</v>
      </c>
      <c r="T259" s="188">
        <f>S259*H259</f>
        <v>2.0939619999999999E-2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9" t="s">
        <v>172</v>
      </c>
      <c r="AT259" s="189" t="s">
        <v>167</v>
      </c>
      <c r="AU259" s="189" t="s">
        <v>90</v>
      </c>
      <c r="AY259" s="16" t="s">
        <v>165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6" t="s">
        <v>88</v>
      </c>
      <c r="BK259" s="190">
        <f>ROUND(I259*H259,2)</f>
        <v>0</v>
      </c>
      <c r="BL259" s="16" t="s">
        <v>172</v>
      </c>
      <c r="BM259" s="189" t="s">
        <v>442</v>
      </c>
    </row>
    <row r="260" spans="1:65" s="2" customFormat="1">
      <c r="A260" s="34"/>
      <c r="B260" s="35"/>
      <c r="C260" s="36"/>
      <c r="D260" s="191" t="s">
        <v>174</v>
      </c>
      <c r="E260" s="36"/>
      <c r="F260" s="192" t="s">
        <v>443</v>
      </c>
      <c r="G260" s="36"/>
      <c r="H260" s="36"/>
      <c r="I260" s="193"/>
      <c r="J260" s="36"/>
      <c r="K260" s="36"/>
      <c r="L260" s="39"/>
      <c r="M260" s="194"/>
      <c r="N260" s="195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6" t="s">
        <v>174</v>
      </c>
      <c r="AU260" s="16" t="s">
        <v>90</v>
      </c>
    </row>
    <row r="261" spans="1:65" s="13" customFormat="1" ht="22.5">
      <c r="B261" s="196"/>
      <c r="C261" s="197"/>
      <c r="D261" s="198" t="s">
        <v>176</v>
      </c>
      <c r="E261" s="199" t="s">
        <v>79</v>
      </c>
      <c r="F261" s="200" t="s">
        <v>275</v>
      </c>
      <c r="G261" s="197"/>
      <c r="H261" s="201">
        <v>20.094000000000001</v>
      </c>
      <c r="I261" s="202"/>
      <c r="J261" s="197"/>
      <c r="K261" s="197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176</v>
      </c>
      <c r="AU261" s="207" t="s">
        <v>90</v>
      </c>
      <c r="AV261" s="13" t="s">
        <v>90</v>
      </c>
      <c r="AW261" s="13" t="s">
        <v>39</v>
      </c>
      <c r="AX261" s="13" t="s">
        <v>81</v>
      </c>
      <c r="AY261" s="207" t="s">
        <v>165</v>
      </c>
    </row>
    <row r="262" spans="1:65" s="13" customFormat="1" ht="22.5">
      <c r="B262" s="196"/>
      <c r="C262" s="197"/>
      <c r="D262" s="198" t="s">
        <v>176</v>
      </c>
      <c r="E262" s="199" t="s">
        <v>79</v>
      </c>
      <c r="F262" s="200" t="s">
        <v>276</v>
      </c>
      <c r="G262" s="197"/>
      <c r="H262" s="201">
        <v>14.946999999999999</v>
      </c>
      <c r="I262" s="202"/>
      <c r="J262" s="197"/>
      <c r="K262" s="197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176</v>
      </c>
      <c r="AU262" s="207" t="s">
        <v>90</v>
      </c>
      <c r="AV262" s="13" t="s">
        <v>90</v>
      </c>
      <c r="AW262" s="13" t="s">
        <v>39</v>
      </c>
      <c r="AX262" s="13" t="s">
        <v>81</v>
      </c>
      <c r="AY262" s="207" t="s">
        <v>165</v>
      </c>
    </row>
    <row r="263" spans="1:65" s="13" customFormat="1" ht="22.5">
      <c r="B263" s="196"/>
      <c r="C263" s="197"/>
      <c r="D263" s="198" t="s">
        <v>176</v>
      </c>
      <c r="E263" s="199" t="s">
        <v>79</v>
      </c>
      <c r="F263" s="200" t="s">
        <v>277</v>
      </c>
      <c r="G263" s="197"/>
      <c r="H263" s="201">
        <v>14.051</v>
      </c>
      <c r="I263" s="202"/>
      <c r="J263" s="197"/>
      <c r="K263" s="197"/>
      <c r="L263" s="203"/>
      <c r="M263" s="204"/>
      <c r="N263" s="205"/>
      <c r="O263" s="205"/>
      <c r="P263" s="205"/>
      <c r="Q263" s="205"/>
      <c r="R263" s="205"/>
      <c r="S263" s="205"/>
      <c r="T263" s="206"/>
      <c r="AT263" s="207" t="s">
        <v>176</v>
      </c>
      <c r="AU263" s="207" t="s">
        <v>90</v>
      </c>
      <c r="AV263" s="13" t="s">
        <v>90</v>
      </c>
      <c r="AW263" s="13" t="s">
        <v>39</v>
      </c>
      <c r="AX263" s="13" t="s">
        <v>81</v>
      </c>
      <c r="AY263" s="207" t="s">
        <v>165</v>
      </c>
    </row>
    <row r="264" spans="1:65" s="13" customFormat="1" ht="22.5">
      <c r="B264" s="196"/>
      <c r="C264" s="197"/>
      <c r="D264" s="198" t="s">
        <v>176</v>
      </c>
      <c r="E264" s="199" t="s">
        <v>79</v>
      </c>
      <c r="F264" s="200" t="s">
        <v>278</v>
      </c>
      <c r="G264" s="197"/>
      <c r="H264" s="201">
        <v>31.445</v>
      </c>
      <c r="I264" s="202"/>
      <c r="J264" s="197"/>
      <c r="K264" s="197"/>
      <c r="L264" s="203"/>
      <c r="M264" s="204"/>
      <c r="N264" s="205"/>
      <c r="O264" s="205"/>
      <c r="P264" s="205"/>
      <c r="Q264" s="205"/>
      <c r="R264" s="205"/>
      <c r="S264" s="205"/>
      <c r="T264" s="206"/>
      <c r="AT264" s="207" t="s">
        <v>176</v>
      </c>
      <c r="AU264" s="207" t="s">
        <v>90</v>
      </c>
      <c r="AV264" s="13" t="s">
        <v>90</v>
      </c>
      <c r="AW264" s="13" t="s">
        <v>39</v>
      </c>
      <c r="AX264" s="13" t="s">
        <v>81</v>
      </c>
      <c r="AY264" s="207" t="s">
        <v>165</v>
      </c>
    </row>
    <row r="265" spans="1:65" s="2" customFormat="1" ht="37.9" customHeight="1">
      <c r="A265" s="34"/>
      <c r="B265" s="35"/>
      <c r="C265" s="178" t="s">
        <v>444</v>
      </c>
      <c r="D265" s="178" t="s">
        <v>167</v>
      </c>
      <c r="E265" s="179" t="s">
        <v>445</v>
      </c>
      <c r="F265" s="180" t="s">
        <v>446</v>
      </c>
      <c r="G265" s="181" t="s">
        <v>213</v>
      </c>
      <c r="H265" s="182">
        <v>68.38</v>
      </c>
      <c r="I265" s="183"/>
      <c r="J265" s="184">
        <f>ROUND(I265*H265,2)</f>
        <v>0</v>
      </c>
      <c r="K265" s="180" t="s">
        <v>171</v>
      </c>
      <c r="L265" s="39"/>
      <c r="M265" s="185" t="s">
        <v>79</v>
      </c>
      <c r="N265" s="186" t="s">
        <v>51</v>
      </c>
      <c r="O265" s="64"/>
      <c r="P265" s="187">
        <f>O265*H265</f>
        <v>0</v>
      </c>
      <c r="Q265" s="187">
        <v>0</v>
      </c>
      <c r="R265" s="187">
        <f>Q265*H265</f>
        <v>0</v>
      </c>
      <c r="S265" s="187">
        <v>6.8000000000000005E-2</v>
      </c>
      <c r="T265" s="188">
        <f>S265*H265</f>
        <v>4.6498400000000002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9" t="s">
        <v>172</v>
      </c>
      <c r="AT265" s="189" t="s">
        <v>167</v>
      </c>
      <c r="AU265" s="189" t="s">
        <v>90</v>
      </c>
      <c r="AY265" s="16" t="s">
        <v>165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16" t="s">
        <v>88</v>
      </c>
      <c r="BK265" s="190">
        <f>ROUND(I265*H265,2)</f>
        <v>0</v>
      </c>
      <c r="BL265" s="16" t="s">
        <v>172</v>
      </c>
      <c r="BM265" s="189" t="s">
        <v>447</v>
      </c>
    </row>
    <row r="266" spans="1:65" s="2" customFormat="1">
      <c r="A266" s="34"/>
      <c r="B266" s="35"/>
      <c r="C266" s="36"/>
      <c r="D266" s="191" t="s">
        <v>174</v>
      </c>
      <c r="E266" s="36"/>
      <c r="F266" s="192" t="s">
        <v>448</v>
      </c>
      <c r="G266" s="36"/>
      <c r="H266" s="36"/>
      <c r="I266" s="193"/>
      <c r="J266" s="36"/>
      <c r="K266" s="36"/>
      <c r="L266" s="39"/>
      <c r="M266" s="194"/>
      <c r="N266" s="19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6" t="s">
        <v>174</v>
      </c>
      <c r="AU266" s="16" t="s">
        <v>90</v>
      </c>
    </row>
    <row r="267" spans="1:65" s="13" customFormat="1" ht="22.5">
      <c r="B267" s="196"/>
      <c r="C267" s="197"/>
      <c r="D267" s="198" t="s">
        <v>176</v>
      </c>
      <c r="E267" s="199" t="s">
        <v>79</v>
      </c>
      <c r="F267" s="200" t="s">
        <v>449</v>
      </c>
      <c r="G267" s="197"/>
      <c r="H267" s="201">
        <v>32.93</v>
      </c>
      <c r="I267" s="202"/>
      <c r="J267" s="197"/>
      <c r="K267" s="197"/>
      <c r="L267" s="203"/>
      <c r="M267" s="204"/>
      <c r="N267" s="205"/>
      <c r="O267" s="205"/>
      <c r="P267" s="205"/>
      <c r="Q267" s="205"/>
      <c r="R267" s="205"/>
      <c r="S267" s="205"/>
      <c r="T267" s="206"/>
      <c r="AT267" s="207" t="s">
        <v>176</v>
      </c>
      <c r="AU267" s="207" t="s">
        <v>90</v>
      </c>
      <c r="AV267" s="13" t="s">
        <v>90</v>
      </c>
      <c r="AW267" s="13" t="s">
        <v>39</v>
      </c>
      <c r="AX267" s="13" t="s">
        <v>81</v>
      </c>
      <c r="AY267" s="207" t="s">
        <v>165</v>
      </c>
    </row>
    <row r="268" spans="1:65" s="13" customFormat="1" ht="22.5">
      <c r="B268" s="196"/>
      <c r="C268" s="197"/>
      <c r="D268" s="198" t="s">
        <v>176</v>
      </c>
      <c r="E268" s="199" t="s">
        <v>79</v>
      </c>
      <c r="F268" s="200" t="s">
        <v>450</v>
      </c>
      <c r="G268" s="197"/>
      <c r="H268" s="201">
        <v>35.450000000000003</v>
      </c>
      <c r="I268" s="202"/>
      <c r="J268" s="197"/>
      <c r="K268" s="197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176</v>
      </c>
      <c r="AU268" s="207" t="s">
        <v>90</v>
      </c>
      <c r="AV268" s="13" t="s">
        <v>90</v>
      </c>
      <c r="AW268" s="13" t="s">
        <v>39</v>
      </c>
      <c r="AX268" s="13" t="s">
        <v>81</v>
      </c>
      <c r="AY268" s="207" t="s">
        <v>165</v>
      </c>
    </row>
    <row r="269" spans="1:65" s="2" customFormat="1" ht="37.9" customHeight="1">
      <c r="A269" s="34"/>
      <c r="B269" s="35"/>
      <c r="C269" s="178" t="s">
        <v>451</v>
      </c>
      <c r="D269" s="178" t="s">
        <v>167</v>
      </c>
      <c r="E269" s="179" t="s">
        <v>452</v>
      </c>
      <c r="F269" s="180" t="s">
        <v>453</v>
      </c>
      <c r="G269" s="181" t="s">
        <v>213</v>
      </c>
      <c r="H269" s="182">
        <v>7.28</v>
      </c>
      <c r="I269" s="183"/>
      <c r="J269" s="184">
        <f>ROUND(I269*H269,2)</f>
        <v>0</v>
      </c>
      <c r="K269" s="180" t="s">
        <v>171</v>
      </c>
      <c r="L269" s="39"/>
      <c r="M269" s="185" t="s">
        <v>79</v>
      </c>
      <c r="N269" s="186" t="s">
        <v>51</v>
      </c>
      <c r="O269" s="64"/>
      <c r="P269" s="187">
        <f>O269*H269</f>
        <v>0</v>
      </c>
      <c r="Q269" s="187">
        <v>0</v>
      </c>
      <c r="R269" s="187">
        <f>Q269*H269</f>
        <v>0</v>
      </c>
      <c r="S269" s="187">
        <v>8.8999999999999996E-2</v>
      </c>
      <c r="T269" s="188">
        <f>S269*H269</f>
        <v>0.64791999999999994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9" t="s">
        <v>172</v>
      </c>
      <c r="AT269" s="189" t="s">
        <v>167</v>
      </c>
      <c r="AU269" s="189" t="s">
        <v>90</v>
      </c>
      <c r="AY269" s="16" t="s">
        <v>165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6" t="s">
        <v>88</v>
      </c>
      <c r="BK269" s="190">
        <f>ROUND(I269*H269,2)</f>
        <v>0</v>
      </c>
      <c r="BL269" s="16" t="s">
        <v>172</v>
      </c>
      <c r="BM269" s="189" t="s">
        <v>454</v>
      </c>
    </row>
    <row r="270" spans="1:65" s="2" customFormat="1">
      <c r="A270" s="34"/>
      <c r="B270" s="35"/>
      <c r="C270" s="36"/>
      <c r="D270" s="191" t="s">
        <v>174</v>
      </c>
      <c r="E270" s="36"/>
      <c r="F270" s="192" t="s">
        <v>455</v>
      </c>
      <c r="G270" s="36"/>
      <c r="H270" s="36"/>
      <c r="I270" s="193"/>
      <c r="J270" s="36"/>
      <c r="K270" s="36"/>
      <c r="L270" s="39"/>
      <c r="M270" s="194"/>
      <c r="N270" s="195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6" t="s">
        <v>174</v>
      </c>
      <c r="AU270" s="16" t="s">
        <v>90</v>
      </c>
    </row>
    <row r="271" spans="1:65" s="13" customFormat="1" ht="33.75">
      <c r="B271" s="196"/>
      <c r="C271" s="197"/>
      <c r="D271" s="198" t="s">
        <v>176</v>
      </c>
      <c r="E271" s="199" t="s">
        <v>79</v>
      </c>
      <c r="F271" s="200" t="s">
        <v>456</v>
      </c>
      <c r="G271" s="197"/>
      <c r="H271" s="201">
        <v>7.28</v>
      </c>
      <c r="I271" s="202"/>
      <c r="J271" s="197"/>
      <c r="K271" s="197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176</v>
      </c>
      <c r="AU271" s="207" t="s">
        <v>90</v>
      </c>
      <c r="AV271" s="13" t="s">
        <v>90</v>
      </c>
      <c r="AW271" s="13" t="s">
        <v>39</v>
      </c>
      <c r="AX271" s="13" t="s">
        <v>81</v>
      </c>
      <c r="AY271" s="207" t="s">
        <v>165</v>
      </c>
    </row>
    <row r="272" spans="1:65" s="2" customFormat="1" ht="24.2" customHeight="1">
      <c r="A272" s="34"/>
      <c r="B272" s="35"/>
      <c r="C272" s="178" t="s">
        <v>457</v>
      </c>
      <c r="D272" s="178" t="s">
        <v>167</v>
      </c>
      <c r="E272" s="179" t="s">
        <v>458</v>
      </c>
      <c r="F272" s="180" t="s">
        <v>459</v>
      </c>
      <c r="G272" s="181" t="s">
        <v>170</v>
      </c>
      <c r="H272" s="182">
        <v>7.65</v>
      </c>
      <c r="I272" s="183"/>
      <c r="J272" s="184">
        <f>ROUND(I272*H272,2)</f>
        <v>0</v>
      </c>
      <c r="K272" s="180" t="s">
        <v>171</v>
      </c>
      <c r="L272" s="39"/>
      <c r="M272" s="185" t="s">
        <v>79</v>
      </c>
      <c r="N272" s="186" t="s">
        <v>51</v>
      </c>
      <c r="O272" s="64"/>
      <c r="P272" s="187">
        <f>O272*H272</f>
        <v>0</v>
      </c>
      <c r="Q272" s="187">
        <v>9.9900000000000002E-5</v>
      </c>
      <c r="R272" s="187">
        <f>Q272*H272</f>
        <v>7.6423500000000004E-4</v>
      </c>
      <c r="S272" s="187">
        <v>2.41</v>
      </c>
      <c r="T272" s="188">
        <f>S272*H272</f>
        <v>18.436500000000002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172</v>
      </c>
      <c r="AT272" s="189" t="s">
        <v>167</v>
      </c>
      <c r="AU272" s="189" t="s">
        <v>90</v>
      </c>
      <c r="AY272" s="16" t="s">
        <v>165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6" t="s">
        <v>88</v>
      </c>
      <c r="BK272" s="190">
        <f>ROUND(I272*H272,2)</f>
        <v>0</v>
      </c>
      <c r="BL272" s="16" t="s">
        <v>172</v>
      </c>
      <c r="BM272" s="189" t="s">
        <v>460</v>
      </c>
    </row>
    <row r="273" spans="1:65" s="2" customFormat="1">
      <c r="A273" s="34"/>
      <c r="B273" s="35"/>
      <c r="C273" s="36"/>
      <c r="D273" s="191" t="s">
        <v>174</v>
      </c>
      <c r="E273" s="36"/>
      <c r="F273" s="192" t="s">
        <v>461</v>
      </c>
      <c r="G273" s="36"/>
      <c r="H273" s="36"/>
      <c r="I273" s="193"/>
      <c r="J273" s="36"/>
      <c r="K273" s="36"/>
      <c r="L273" s="39"/>
      <c r="M273" s="194"/>
      <c r="N273" s="195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6" t="s">
        <v>174</v>
      </c>
      <c r="AU273" s="16" t="s">
        <v>90</v>
      </c>
    </row>
    <row r="274" spans="1:65" s="13" customFormat="1" ht="22.5">
      <c r="B274" s="196"/>
      <c r="C274" s="197"/>
      <c r="D274" s="198" t="s">
        <v>176</v>
      </c>
      <c r="E274" s="199" t="s">
        <v>79</v>
      </c>
      <c r="F274" s="200" t="s">
        <v>462</v>
      </c>
      <c r="G274" s="197"/>
      <c r="H274" s="201">
        <v>7.65</v>
      </c>
      <c r="I274" s="202"/>
      <c r="J274" s="197"/>
      <c r="K274" s="197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176</v>
      </c>
      <c r="AU274" s="207" t="s">
        <v>90</v>
      </c>
      <c r="AV274" s="13" t="s">
        <v>90</v>
      </c>
      <c r="AW274" s="13" t="s">
        <v>39</v>
      </c>
      <c r="AX274" s="13" t="s">
        <v>81</v>
      </c>
      <c r="AY274" s="207" t="s">
        <v>165</v>
      </c>
    </row>
    <row r="275" spans="1:65" s="2" customFormat="1" ht="37.9" customHeight="1">
      <c r="A275" s="34"/>
      <c r="B275" s="35"/>
      <c r="C275" s="178" t="s">
        <v>463</v>
      </c>
      <c r="D275" s="178" t="s">
        <v>167</v>
      </c>
      <c r="E275" s="179" t="s">
        <v>464</v>
      </c>
      <c r="F275" s="180" t="s">
        <v>465</v>
      </c>
      <c r="G275" s="181" t="s">
        <v>213</v>
      </c>
      <c r="H275" s="182">
        <v>57.09</v>
      </c>
      <c r="I275" s="183"/>
      <c r="J275" s="184">
        <f>ROUND(I275*H275,2)</f>
        <v>0</v>
      </c>
      <c r="K275" s="180" t="s">
        <v>171</v>
      </c>
      <c r="L275" s="39"/>
      <c r="M275" s="185" t="s">
        <v>79</v>
      </c>
      <c r="N275" s="186" t="s">
        <v>51</v>
      </c>
      <c r="O275" s="64"/>
      <c r="P275" s="187">
        <f>O275*H275</f>
        <v>0</v>
      </c>
      <c r="Q275" s="187">
        <v>0</v>
      </c>
      <c r="R275" s="187">
        <f>Q275*H275</f>
        <v>0</v>
      </c>
      <c r="S275" s="187">
        <v>2E-3</v>
      </c>
      <c r="T275" s="188">
        <f>S275*H275</f>
        <v>0.11418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270</v>
      </c>
      <c r="AT275" s="189" t="s">
        <v>167</v>
      </c>
      <c r="AU275" s="189" t="s">
        <v>90</v>
      </c>
      <c r="AY275" s="16" t="s">
        <v>165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6" t="s">
        <v>88</v>
      </c>
      <c r="BK275" s="190">
        <f>ROUND(I275*H275,2)</f>
        <v>0</v>
      </c>
      <c r="BL275" s="16" t="s">
        <v>270</v>
      </c>
      <c r="BM275" s="189" t="s">
        <v>466</v>
      </c>
    </row>
    <row r="276" spans="1:65" s="2" customFormat="1">
      <c r="A276" s="34"/>
      <c r="B276" s="35"/>
      <c r="C276" s="36"/>
      <c r="D276" s="191" t="s">
        <v>174</v>
      </c>
      <c r="E276" s="36"/>
      <c r="F276" s="192" t="s">
        <v>467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6" t="s">
        <v>174</v>
      </c>
      <c r="AU276" s="16" t="s">
        <v>90</v>
      </c>
    </row>
    <row r="277" spans="1:65" s="13" customFormat="1" ht="22.5">
      <c r="B277" s="196"/>
      <c r="C277" s="197"/>
      <c r="D277" s="198" t="s">
        <v>176</v>
      </c>
      <c r="E277" s="199" t="s">
        <v>79</v>
      </c>
      <c r="F277" s="200" t="s">
        <v>468</v>
      </c>
      <c r="G277" s="197"/>
      <c r="H277" s="201">
        <v>57.09</v>
      </c>
      <c r="I277" s="202"/>
      <c r="J277" s="197"/>
      <c r="K277" s="197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176</v>
      </c>
      <c r="AU277" s="207" t="s">
        <v>90</v>
      </c>
      <c r="AV277" s="13" t="s">
        <v>90</v>
      </c>
      <c r="AW277" s="13" t="s">
        <v>39</v>
      </c>
      <c r="AX277" s="13" t="s">
        <v>81</v>
      </c>
      <c r="AY277" s="207" t="s">
        <v>165</v>
      </c>
    </row>
    <row r="278" spans="1:65" s="2" customFormat="1" ht="33" customHeight="1">
      <c r="A278" s="34"/>
      <c r="B278" s="35"/>
      <c r="C278" s="178" t="s">
        <v>469</v>
      </c>
      <c r="D278" s="178" t="s">
        <v>167</v>
      </c>
      <c r="E278" s="179" t="s">
        <v>470</v>
      </c>
      <c r="F278" s="180" t="s">
        <v>471</v>
      </c>
      <c r="G278" s="181" t="s">
        <v>213</v>
      </c>
      <c r="H278" s="182">
        <v>57.09</v>
      </c>
      <c r="I278" s="183"/>
      <c r="J278" s="184">
        <f>ROUND(I278*H278,2)</f>
        <v>0</v>
      </c>
      <c r="K278" s="180" t="s">
        <v>171</v>
      </c>
      <c r="L278" s="39"/>
      <c r="M278" s="185" t="s">
        <v>79</v>
      </c>
      <c r="N278" s="186" t="s">
        <v>51</v>
      </c>
      <c r="O278" s="64"/>
      <c r="P278" s="187">
        <f>O278*H278</f>
        <v>0</v>
      </c>
      <c r="Q278" s="187">
        <v>0</v>
      </c>
      <c r="R278" s="187">
        <f>Q278*H278</f>
        <v>0</v>
      </c>
      <c r="S278" s="187">
        <v>1.6500000000000001E-2</v>
      </c>
      <c r="T278" s="188">
        <f>S278*H278</f>
        <v>0.94198500000000007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270</v>
      </c>
      <c r="AT278" s="189" t="s">
        <v>167</v>
      </c>
      <c r="AU278" s="189" t="s">
        <v>90</v>
      </c>
      <c r="AY278" s="16" t="s">
        <v>165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6" t="s">
        <v>88</v>
      </c>
      <c r="BK278" s="190">
        <f>ROUND(I278*H278,2)</f>
        <v>0</v>
      </c>
      <c r="BL278" s="16" t="s">
        <v>270</v>
      </c>
      <c r="BM278" s="189" t="s">
        <v>472</v>
      </c>
    </row>
    <row r="279" spans="1:65" s="2" customFormat="1">
      <c r="A279" s="34"/>
      <c r="B279" s="35"/>
      <c r="C279" s="36"/>
      <c r="D279" s="191" t="s">
        <v>174</v>
      </c>
      <c r="E279" s="36"/>
      <c r="F279" s="192" t="s">
        <v>473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6" t="s">
        <v>174</v>
      </c>
      <c r="AU279" s="16" t="s">
        <v>90</v>
      </c>
    </row>
    <row r="280" spans="1:65" s="13" customFormat="1" ht="22.5">
      <c r="B280" s="196"/>
      <c r="C280" s="197"/>
      <c r="D280" s="198" t="s">
        <v>176</v>
      </c>
      <c r="E280" s="199" t="s">
        <v>79</v>
      </c>
      <c r="F280" s="200" t="s">
        <v>474</v>
      </c>
      <c r="G280" s="197"/>
      <c r="H280" s="201">
        <v>57.09</v>
      </c>
      <c r="I280" s="202"/>
      <c r="J280" s="197"/>
      <c r="K280" s="197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176</v>
      </c>
      <c r="AU280" s="207" t="s">
        <v>90</v>
      </c>
      <c r="AV280" s="13" t="s">
        <v>90</v>
      </c>
      <c r="AW280" s="13" t="s">
        <v>39</v>
      </c>
      <c r="AX280" s="13" t="s">
        <v>81</v>
      </c>
      <c r="AY280" s="207" t="s">
        <v>165</v>
      </c>
    </row>
    <row r="281" spans="1:65" s="2" customFormat="1" ht="16.5" customHeight="1">
      <c r="A281" s="34"/>
      <c r="B281" s="35"/>
      <c r="C281" s="178" t="s">
        <v>475</v>
      </c>
      <c r="D281" s="178" t="s">
        <v>167</v>
      </c>
      <c r="E281" s="179" t="s">
        <v>476</v>
      </c>
      <c r="F281" s="180" t="s">
        <v>477</v>
      </c>
      <c r="G281" s="181" t="s">
        <v>232</v>
      </c>
      <c r="H281" s="182">
        <v>3</v>
      </c>
      <c r="I281" s="183"/>
      <c r="J281" s="184">
        <f>ROUND(I281*H281,2)</f>
        <v>0</v>
      </c>
      <c r="K281" s="180" t="s">
        <v>171</v>
      </c>
      <c r="L281" s="39"/>
      <c r="M281" s="185" t="s">
        <v>79</v>
      </c>
      <c r="N281" s="186" t="s">
        <v>51</v>
      </c>
      <c r="O281" s="64"/>
      <c r="P281" s="187">
        <f>O281*H281</f>
        <v>0</v>
      </c>
      <c r="Q281" s="187">
        <v>0</v>
      </c>
      <c r="R281" s="187">
        <f>Q281*H281</f>
        <v>0</v>
      </c>
      <c r="S281" s="187">
        <v>3.4200000000000001E-2</v>
      </c>
      <c r="T281" s="188">
        <f>S281*H281</f>
        <v>0.1026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270</v>
      </c>
      <c r="AT281" s="189" t="s">
        <v>167</v>
      </c>
      <c r="AU281" s="189" t="s">
        <v>90</v>
      </c>
      <c r="AY281" s="16" t="s">
        <v>165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6" t="s">
        <v>88</v>
      </c>
      <c r="BK281" s="190">
        <f>ROUND(I281*H281,2)</f>
        <v>0</v>
      </c>
      <c r="BL281" s="16" t="s">
        <v>270</v>
      </c>
      <c r="BM281" s="189" t="s">
        <v>478</v>
      </c>
    </row>
    <row r="282" spans="1:65" s="2" customFormat="1">
      <c r="A282" s="34"/>
      <c r="B282" s="35"/>
      <c r="C282" s="36"/>
      <c r="D282" s="191" t="s">
        <v>174</v>
      </c>
      <c r="E282" s="36"/>
      <c r="F282" s="192" t="s">
        <v>479</v>
      </c>
      <c r="G282" s="36"/>
      <c r="H282" s="36"/>
      <c r="I282" s="193"/>
      <c r="J282" s="36"/>
      <c r="K282" s="36"/>
      <c r="L282" s="39"/>
      <c r="M282" s="194"/>
      <c r="N282" s="195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6" t="s">
        <v>174</v>
      </c>
      <c r="AU282" s="16" t="s">
        <v>90</v>
      </c>
    </row>
    <row r="283" spans="1:65" s="13" customFormat="1">
      <c r="B283" s="196"/>
      <c r="C283" s="197"/>
      <c r="D283" s="198" t="s">
        <v>176</v>
      </c>
      <c r="E283" s="199" t="s">
        <v>79</v>
      </c>
      <c r="F283" s="200" t="s">
        <v>480</v>
      </c>
      <c r="G283" s="197"/>
      <c r="H283" s="201">
        <v>3</v>
      </c>
      <c r="I283" s="202"/>
      <c r="J283" s="197"/>
      <c r="K283" s="197"/>
      <c r="L283" s="203"/>
      <c r="M283" s="204"/>
      <c r="N283" s="205"/>
      <c r="O283" s="205"/>
      <c r="P283" s="205"/>
      <c r="Q283" s="205"/>
      <c r="R283" s="205"/>
      <c r="S283" s="205"/>
      <c r="T283" s="206"/>
      <c r="AT283" s="207" t="s">
        <v>176</v>
      </c>
      <c r="AU283" s="207" t="s">
        <v>90</v>
      </c>
      <c r="AV283" s="13" t="s">
        <v>90</v>
      </c>
      <c r="AW283" s="13" t="s">
        <v>39</v>
      </c>
      <c r="AX283" s="13" t="s">
        <v>81</v>
      </c>
      <c r="AY283" s="207" t="s">
        <v>165</v>
      </c>
    </row>
    <row r="284" spans="1:65" s="2" customFormat="1" ht="24.2" customHeight="1">
      <c r="A284" s="34"/>
      <c r="B284" s="35"/>
      <c r="C284" s="178" t="s">
        <v>481</v>
      </c>
      <c r="D284" s="178" t="s">
        <v>167</v>
      </c>
      <c r="E284" s="179" t="s">
        <v>482</v>
      </c>
      <c r="F284" s="180" t="s">
        <v>483</v>
      </c>
      <c r="G284" s="181" t="s">
        <v>232</v>
      </c>
      <c r="H284" s="182">
        <v>2</v>
      </c>
      <c r="I284" s="183"/>
      <c r="J284" s="184">
        <f>ROUND(I284*H284,2)</f>
        <v>0</v>
      </c>
      <c r="K284" s="180" t="s">
        <v>171</v>
      </c>
      <c r="L284" s="39"/>
      <c r="M284" s="185" t="s">
        <v>79</v>
      </c>
      <c r="N284" s="186" t="s">
        <v>51</v>
      </c>
      <c r="O284" s="64"/>
      <c r="P284" s="187">
        <f>O284*H284</f>
        <v>0</v>
      </c>
      <c r="Q284" s="187">
        <v>0</v>
      </c>
      <c r="R284" s="187">
        <f>Q284*H284</f>
        <v>0</v>
      </c>
      <c r="S284" s="187">
        <v>1.107E-2</v>
      </c>
      <c r="T284" s="188">
        <f>S284*H284</f>
        <v>2.214E-2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270</v>
      </c>
      <c r="AT284" s="189" t="s">
        <v>167</v>
      </c>
      <c r="AU284" s="189" t="s">
        <v>90</v>
      </c>
      <c r="AY284" s="16" t="s">
        <v>165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6" t="s">
        <v>88</v>
      </c>
      <c r="BK284" s="190">
        <f>ROUND(I284*H284,2)</f>
        <v>0</v>
      </c>
      <c r="BL284" s="16" t="s">
        <v>270</v>
      </c>
      <c r="BM284" s="189" t="s">
        <v>484</v>
      </c>
    </row>
    <row r="285" spans="1:65" s="2" customFormat="1">
      <c r="A285" s="34"/>
      <c r="B285" s="35"/>
      <c r="C285" s="36"/>
      <c r="D285" s="191" t="s">
        <v>174</v>
      </c>
      <c r="E285" s="36"/>
      <c r="F285" s="192" t="s">
        <v>485</v>
      </c>
      <c r="G285" s="36"/>
      <c r="H285" s="36"/>
      <c r="I285" s="193"/>
      <c r="J285" s="36"/>
      <c r="K285" s="36"/>
      <c r="L285" s="39"/>
      <c r="M285" s="194"/>
      <c r="N285" s="19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6" t="s">
        <v>174</v>
      </c>
      <c r="AU285" s="16" t="s">
        <v>90</v>
      </c>
    </row>
    <row r="286" spans="1:65" s="13" customFormat="1">
      <c r="B286" s="196"/>
      <c r="C286" s="197"/>
      <c r="D286" s="198" t="s">
        <v>176</v>
      </c>
      <c r="E286" s="199" t="s">
        <v>79</v>
      </c>
      <c r="F286" s="200" t="s">
        <v>486</v>
      </c>
      <c r="G286" s="197"/>
      <c r="H286" s="201">
        <v>2</v>
      </c>
      <c r="I286" s="202"/>
      <c r="J286" s="197"/>
      <c r="K286" s="197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176</v>
      </c>
      <c r="AU286" s="207" t="s">
        <v>90</v>
      </c>
      <c r="AV286" s="13" t="s">
        <v>90</v>
      </c>
      <c r="AW286" s="13" t="s">
        <v>39</v>
      </c>
      <c r="AX286" s="13" t="s">
        <v>81</v>
      </c>
      <c r="AY286" s="207" t="s">
        <v>165</v>
      </c>
    </row>
    <row r="287" spans="1:65" s="2" customFormat="1" ht="21.75" customHeight="1">
      <c r="A287" s="34"/>
      <c r="B287" s="35"/>
      <c r="C287" s="178" t="s">
        <v>487</v>
      </c>
      <c r="D287" s="178" t="s">
        <v>167</v>
      </c>
      <c r="E287" s="179" t="s">
        <v>488</v>
      </c>
      <c r="F287" s="180" t="s">
        <v>489</v>
      </c>
      <c r="G287" s="181" t="s">
        <v>232</v>
      </c>
      <c r="H287" s="182">
        <v>2</v>
      </c>
      <c r="I287" s="183"/>
      <c r="J287" s="184">
        <f>ROUND(I287*H287,2)</f>
        <v>0</v>
      </c>
      <c r="K287" s="180" t="s">
        <v>171</v>
      </c>
      <c r="L287" s="39"/>
      <c r="M287" s="185" t="s">
        <v>79</v>
      </c>
      <c r="N287" s="186" t="s">
        <v>51</v>
      </c>
      <c r="O287" s="64"/>
      <c r="P287" s="187">
        <f>O287*H287</f>
        <v>0</v>
      </c>
      <c r="Q287" s="187">
        <v>0</v>
      </c>
      <c r="R287" s="187">
        <f>Q287*H287</f>
        <v>0</v>
      </c>
      <c r="S287" s="187">
        <v>1.9460000000000002E-2</v>
      </c>
      <c r="T287" s="188">
        <f>S287*H287</f>
        <v>3.8920000000000003E-2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9" t="s">
        <v>270</v>
      </c>
      <c r="AT287" s="189" t="s">
        <v>167</v>
      </c>
      <c r="AU287" s="189" t="s">
        <v>90</v>
      </c>
      <c r="AY287" s="16" t="s">
        <v>165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6" t="s">
        <v>88</v>
      </c>
      <c r="BK287" s="190">
        <f>ROUND(I287*H287,2)</f>
        <v>0</v>
      </c>
      <c r="BL287" s="16" t="s">
        <v>270</v>
      </c>
      <c r="BM287" s="189" t="s">
        <v>490</v>
      </c>
    </row>
    <row r="288" spans="1:65" s="2" customFormat="1">
      <c r="A288" s="34"/>
      <c r="B288" s="35"/>
      <c r="C288" s="36"/>
      <c r="D288" s="191" t="s">
        <v>174</v>
      </c>
      <c r="E288" s="36"/>
      <c r="F288" s="192" t="s">
        <v>491</v>
      </c>
      <c r="G288" s="36"/>
      <c r="H288" s="36"/>
      <c r="I288" s="193"/>
      <c r="J288" s="36"/>
      <c r="K288" s="36"/>
      <c r="L288" s="39"/>
      <c r="M288" s="194"/>
      <c r="N288" s="195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6" t="s">
        <v>174</v>
      </c>
      <c r="AU288" s="16" t="s">
        <v>90</v>
      </c>
    </row>
    <row r="289" spans="1:65" s="13" customFormat="1">
      <c r="B289" s="196"/>
      <c r="C289" s="197"/>
      <c r="D289" s="198" t="s">
        <v>176</v>
      </c>
      <c r="E289" s="199" t="s">
        <v>79</v>
      </c>
      <c r="F289" s="200" t="s">
        <v>486</v>
      </c>
      <c r="G289" s="197"/>
      <c r="H289" s="201">
        <v>2</v>
      </c>
      <c r="I289" s="202"/>
      <c r="J289" s="197"/>
      <c r="K289" s="197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176</v>
      </c>
      <c r="AU289" s="207" t="s">
        <v>90</v>
      </c>
      <c r="AV289" s="13" t="s">
        <v>90</v>
      </c>
      <c r="AW289" s="13" t="s">
        <v>39</v>
      </c>
      <c r="AX289" s="13" t="s">
        <v>81</v>
      </c>
      <c r="AY289" s="207" t="s">
        <v>165</v>
      </c>
    </row>
    <row r="290" spans="1:65" s="2" customFormat="1" ht="16.5" customHeight="1">
      <c r="A290" s="34"/>
      <c r="B290" s="35"/>
      <c r="C290" s="178" t="s">
        <v>492</v>
      </c>
      <c r="D290" s="178" t="s">
        <v>167</v>
      </c>
      <c r="E290" s="179" t="s">
        <v>493</v>
      </c>
      <c r="F290" s="180" t="s">
        <v>494</v>
      </c>
      <c r="G290" s="181" t="s">
        <v>232</v>
      </c>
      <c r="H290" s="182">
        <v>9</v>
      </c>
      <c r="I290" s="183"/>
      <c r="J290" s="184">
        <f>ROUND(I290*H290,2)</f>
        <v>0</v>
      </c>
      <c r="K290" s="180" t="s">
        <v>171</v>
      </c>
      <c r="L290" s="39"/>
      <c r="M290" s="185" t="s">
        <v>79</v>
      </c>
      <c r="N290" s="186" t="s">
        <v>51</v>
      </c>
      <c r="O290" s="64"/>
      <c r="P290" s="187">
        <f>O290*H290</f>
        <v>0</v>
      </c>
      <c r="Q290" s="187">
        <v>0</v>
      </c>
      <c r="R290" s="187">
        <f>Q290*H290</f>
        <v>0</v>
      </c>
      <c r="S290" s="187">
        <v>4.8999999999999998E-4</v>
      </c>
      <c r="T290" s="188">
        <f>S290*H290</f>
        <v>4.4099999999999999E-3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270</v>
      </c>
      <c r="AT290" s="189" t="s">
        <v>167</v>
      </c>
      <c r="AU290" s="189" t="s">
        <v>90</v>
      </c>
      <c r="AY290" s="16" t="s">
        <v>165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6" t="s">
        <v>88</v>
      </c>
      <c r="BK290" s="190">
        <f>ROUND(I290*H290,2)</f>
        <v>0</v>
      </c>
      <c r="BL290" s="16" t="s">
        <v>270</v>
      </c>
      <c r="BM290" s="189" t="s">
        <v>495</v>
      </c>
    </row>
    <row r="291" spans="1:65" s="2" customFormat="1">
      <c r="A291" s="34"/>
      <c r="B291" s="35"/>
      <c r="C291" s="36"/>
      <c r="D291" s="191" t="s">
        <v>174</v>
      </c>
      <c r="E291" s="36"/>
      <c r="F291" s="192" t="s">
        <v>496</v>
      </c>
      <c r="G291" s="36"/>
      <c r="H291" s="36"/>
      <c r="I291" s="193"/>
      <c r="J291" s="36"/>
      <c r="K291" s="36"/>
      <c r="L291" s="39"/>
      <c r="M291" s="194"/>
      <c r="N291" s="195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6" t="s">
        <v>174</v>
      </c>
      <c r="AU291" s="16" t="s">
        <v>90</v>
      </c>
    </row>
    <row r="292" spans="1:65" s="13" customFormat="1">
      <c r="B292" s="196"/>
      <c r="C292" s="197"/>
      <c r="D292" s="198" t="s">
        <v>176</v>
      </c>
      <c r="E292" s="199" t="s">
        <v>79</v>
      </c>
      <c r="F292" s="200" t="s">
        <v>497</v>
      </c>
      <c r="G292" s="197"/>
      <c r="H292" s="201">
        <v>9</v>
      </c>
      <c r="I292" s="202"/>
      <c r="J292" s="197"/>
      <c r="K292" s="197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176</v>
      </c>
      <c r="AU292" s="207" t="s">
        <v>90</v>
      </c>
      <c r="AV292" s="13" t="s">
        <v>90</v>
      </c>
      <c r="AW292" s="13" t="s">
        <v>39</v>
      </c>
      <c r="AX292" s="13" t="s">
        <v>81</v>
      </c>
      <c r="AY292" s="207" t="s">
        <v>165</v>
      </c>
    </row>
    <row r="293" spans="1:65" s="2" customFormat="1" ht="16.5" customHeight="1">
      <c r="A293" s="34"/>
      <c r="B293" s="35"/>
      <c r="C293" s="178" t="s">
        <v>498</v>
      </c>
      <c r="D293" s="178" t="s">
        <v>167</v>
      </c>
      <c r="E293" s="179" t="s">
        <v>499</v>
      </c>
      <c r="F293" s="180" t="s">
        <v>500</v>
      </c>
      <c r="G293" s="181" t="s">
        <v>232</v>
      </c>
      <c r="H293" s="182">
        <v>2</v>
      </c>
      <c r="I293" s="183"/>
      <c r="J293" s="184">
        <f>ROUND(I293*H293,2)</f>
        <v>0</v>
      </c>
      <c r="K293" s="180" t="s">
        <v>171</v>
      </c>
      <c r="L293" s="39"/>
      <c r="M293" s="185" t="s">
        <v>79</v>
      </c>
      <c r="N293" s="186" t="s">
        <v>51</v>
      </c>
      <c r="O293" s="64"/>
      <c r="P293" s="187">
        <f>O293*H293</f>
        <v>0</v>
      </c>
      <c r="Q293" s="187">
        <v>0</v>
      </c>
      <c r="R293" s="187">
        <f>Q293*H293</f>
        <v>0</v>
      </c>
      <c r="S293" s="187">
        <v>8.5999999999999998E-4</v>
      </c>
      <c r="T293" s="188">
        <f>S293*H293</f>
        <v>1.72E-3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270</v>
      </c>
      <c r="AT293" s="189" t="s">
        <v>167</v>
      </c>
      <c r="AU293" s="189" t="s">
        <v>90</v>
      </c>
      <c r="AY293" s="16" t="s">
        <v>165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6" t="s">
        <v>88</v>
      </c>
      <c r="BK293" s="190">
        <f>ROUND(I293*H293,2)</f>
        <v>0</v>
      </c>
      <c r="BL293" s="16" t="s">
        <v>270</v>
      </c>
      <c r="BM293" s="189" t="s">
        <v>501</v>
      </c>
    </row>
    <row r="294" spans="1:65" s="2" customFormat="1">
      <c r="A294" s="34"/>
      <c r="B294" s="35"/>
      <c r="C294" s="36"/>
      <c r="D294" s="191" t="s">
        <v>174</v>
      </c>
      <c r="E294" s="36"/>
      <c r="F294" s="192" t="s">
        <v>502</v>
      </c>
      <c r="G294" s="36"/>
      <c r="H294" s="36"/>
      <c r="I294" s="193"/>
      <c r="J294" s="36"/>
      <c r="K294" s="36"/>
      <c r="L294" s="39"/>
      <c r="M294" s="194"/>
      <c r="N294" s="195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6" t="s">
        <v>174</v>
      </c>
      <c r="AU294" s="16" t="s">
        <v>90</v>
      </c>
    </row>
    <row r="295" spans="1:65" s="13" customFormat="1">
      <c r="B295" s="196"/>
      <c r="C295" s="197"/>
      <c r="D295" s="198" t="s">
        <v>176</v>
      </c>
      <c r="E295" s="199" t="s">
        <v>79</v>
      </c>
      <c r="F295" s="200" t="s">
        <v>486</v>
      </c>
      <c r="G295" s="197"/>
      <c r="H295" s="201">
        <v>2</v>
      </c>
      <c r="I295" s="202"/>
      <c r="J295" s="197"/>
      <c r="K295" s="197"/>
      <c r="L295" s="203"/>
      <c r="M295" s="204"/>
      <c r="N295" s="205"/>
      <c r="O295" s="205"/>
      <c r="P295" s="205"/>
      <c r="Q295" s="205"/>
      <c r="R295" s="205"/>
      <c r="S295" s="205"/>
      <c r="T295" s="206"/>
      <c r="AT295" s="207" t="s">
        <v>176</v>
      </c>
      <c r="AU295" s="207" t="s">
        <v>90</v>
      </c>
      <c r="AV295" s="13" t="s">
        <v>90</v>
      </c>
      <c r="AW295" s="13" t="s">
        <v>39</v>
      </c>
      <c r="AX295" s="13" t="s">
        <v>81</v>
      </c>
      <c r="AY295" s="207" t="s">
        <v>165</v>
      </c>
    </row>
    <row r="296" spans="1:65" s="2" customFormat="1" ht="49.15" customHeight="1">
      <c r="A296" s="34"/>
      <c r="B296" s="35"/>
      <c r="C296" s="178" t="s">
        <v>503</v>
      </c>
      <c r="D296" s="178" t="s">
        <v>167</v>
      </c>
      <c r="E296" s="179" t="s">
        <v>504</v>
      </c>
      <c r="F296" s="180" t="s">
        <v>505</v>
      </c>
      <c r="G296" s="181" t="s">
        <v>213</v>
      </c>
      <c r="H296" s="182">
        <v>14.5</v>
      </c>
      <c r="I296" s="183"/>
      <c r="J296" s="184">
        <f>ROUND(I296*H296,2)</f>
        <v>0</v>
      </c>
      <c r="K296" s="180" t="s">
        <v>171</v>
      </c>
      <c r="L296" s="39"/>
      <c r="M296" s="185" t="s">
        <v>79</v>
      </c>
      <c r="N296" s="186" t="s">
        <v>51</v>
      </c>
      <c r="O296" s="64"/>
      <c r="P296" s="187">
        <f>O296*H296</f>
        <v>0</v>
      </c>
      <c r="Q296" s="187">
        <v>0</v>
      </c>
      <c r="R296" s="187">
        <f>Q296*H296</f>
        <v>0</v>
      </c>
      <c r="S296" s="187">
        <v>3.1E-2</v>
      </c>
      <c r="T296" s="188">
        <f>S296*H296</f>
        <v>0.44950000000000001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9" t="s">
        <v>270</v>
      </c>
      <c r="AT296" s="189" t="s">
        <v>167</v>
      </c>
      <c r="AU296" s="189" t="s">
        <v>90</v>
      </c>
      <c r="AY296" s="16" t="s">
        <v>165</v>
      </c>
      <c r="BE296" s="190">
        <f>IF(N296="základní",J296,0)</f>
        <v>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6" t="s">
        <v>88</v>
      </c>
      <c r="BK296" s="190">
        <f>ROUND(I296*H296,2)</f>
        <v>0</v>
      </c>
      <c r="BL296" s="16" t="s">
        <v>270</v>
      </c>
      <c r="BM296" s="189" t="s">
        <v>506</v>
      </c>
    </row>
    <row r="297" spans="1:65" s="2" customFormat="1">
      <c r="A297" s="34"/>
      <c r="B297" s="35"/>
      <c r="C297" s="36"/>
      <c r="D297" s="191" t="s">
        <v>174</v>
      </c>
      <c r="E297" s="36"/>
      <c r="F297" s="192" t="s">
        <v>507</v>
      </c>
      <c r="G297" s="36"/>
      <c r="H297" s="36"/>
      <c r="I297" s="193"/>
      <c r="J297" s="36"/>
      <c r="K297" s="36"/>
      <c r="L297" s="39"/>
      <c r="M297" s="194"/>
      <c r="N297" s="195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6" t="s">
        <v>174</v>
      </c>
      <c r="AU297" s="16" t="s">
        <v>90</v>
      </c>
    </row>
    <row r="298" spans="1:65" s="13" customFormat="1">
      <c r="B298" s="196"/>
      <c r="C298" s="197"/>
      <c r="D298" s="198" t="s">
        <v>176</v>
      </c>
      <c r="E298" s="199" t="s">
        <v>79</v>
      </c>
      <c r="F298" s="200" t="s">
        <v>508</v>
      </c>
      <c r="G298" s="197"/>
      <c r="H298" s="201">
        <v>14.5</v>
      </c>
      <c r="I298" s="202"/>
      <c r="J298" s="197"/>
      <c r="K298" s="197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176</v>
      </c>
      <c r="AU298" s="207" t="s">
        <v>90</v>
      </c>
      <c r="AV298" s="13" t="s">
        <v>90</v>
      </c>
      <c r="AW298" s="13" t="s">
        <v>39</v>
      </c>
      <c r="AX298" s="13" t="s">
        <v>81</v>
      </c>
      <c r="AY298" s="207" t="s">
        <v>165</v>
      </c>
    </row>
    <row r="299" spans="1:65" s="2" customFormat="1" ht="49.15" customHeight="1">
      <c r="A299" s="34"/>
      <c r="B299" s="35"/>
      <c r="C299" s="178" t="s">
        <v>509</v>
      </c>
      <c r="D299" s="178" t="s">
        <v>167</v>
      </c>
      <c r="E299" s="179" t="s">
        <v>510</v>
      </c>
      <c r="F299" s="180" t="s">
        <v>511</v>
      </c>
      <c r="G299" s="181" t="s">
        <v>213</v>
      </c>
      <c r="H299" s="182">
        <v>36.5</v>
      </c>
      <c r="I299" s="183"/>
      <c r="J299" s="184">
        <f>ROUND(I299*H299,2)</f>
        <v>0</v>
      </c>
      <c r="K299" s="180" t="s">
        <v>171</v>
      </c>
      <c r="L299" s="39"/>
      <c r="M299" s="185" t="s">
        <v>79</v>
      </c>
      <c r="N299" s="186" t="s">
        <v>51</v>
      </c>
      <c r="O299" s="64"/>
      <c r="P299" s="187">
        <f>O299*H299</f>
        <v>0</v>
      </c>
      <c r="Q299" s="187">
        <v>0</v>
      </c>
      <c r="R299" s="187">
        <f>Q299*H299</f>
        <v>0</v>
      </c>
      <c r="S299" s="187">
        <v>1.721E-2</v>
      </c>
      <c r="T299" s="188">
        <f>S299*H299</f>
        <v>0.62816499999999997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270</v>
      </c>
      <c r="AT299" s="189" t="s">
        <v>167</v>
      </c>
      <c r="AU299" s="189" t="s">
        <v>90</v>
      </c>
      <c r="AY299" s="16" t="s">
        <v>165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6" t="s">
        <v>88</v>
      </c>
      <c r="BK299" s="190">
        <f>ROUND(I299*H299,2)</f>
        <v>0</v>
      </c>
      <c r="BL299" s="16" t="s">
        <v>270</v>
      </c>
      <c r="BM299" s="189" t="s">
        <v>512</v>
      </c>
    </row>
    <row r="300" spans="1:65" s="2" customFormat="1">
      <c r="A300" s="34"/>
      <c r="B300" s="35"/>
      <c r="C300" s="36"/>
      <c r="D300" s="191" t="s">
        <v>174</v>
      </c>
      <c r="E300" s="36"/>
      <c r="F300" s="192" t="s">
        <v>513</v>
      </c>
      <c r="G300" s="36"/>
      <c r="H300" s="36"/>
      <c r="I300" s="193"/>
      <c r="J300" s="36"/>
      <c r="K300" s="36"/>
      <c r="L300" s="39"/>
      <c r="M300" s="194"/>
      <c r="N300" s="195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6" t="s">
        <v>174</v>
      </c>
      <c r="AU300" s="16" t="s">
        <v>90</v>
      </c>
    </row>
    <row r="301" spans="1:65" s="13" customFormat="1">
      <c r="B301" s="196"/>
      <c r="C301" s="197"/>
      <c r="D301" s="198" t="s">
        <v>176</v>
      </c>
      <c r="E301" s="199" t="s">
        <v>79</v>
      </c>
      <c r="F301" s="200" t="s">
        <v>514</v>
      </c>
      <c r="G301" s="197"/>
      <c r="H301" s="201">
        <v>36.5</v>
      </c>
      <c r="I301" s="202"/>
      <c r="J301" s="197"/>
      <c r="K301" s="197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176</v>
      </c>
      <c r="AU301" s="207" t="s">
        <v>90</v>
      </c>
      <c r="AV301" s="13" t="s">
        <v>90</v>
      </c>
      <c r="AW301" s="13" t="s">
        <v>39</v>
      </c>
      <c r="AX301" s="13" t="s">
        <v>81</v>
      </c>
      <c r="AY301" s="207" t="s">
        <v>165</v>
      </c>
    </row>
    <row r="302" spans="1:65" s="2" customFormat="1" ht="21.75" customHeight="1">
      <c r="A302" s="34"/>
      <c r="B302" s="35"/>
      <c r="C302" s="178" t="s">
        <v>515</v>
      </c>
      <c r="D302" s="178" t="s">
        <v>167</v>
      </c>
      <c r="E302" s="179" t="s">
        <v>516</v>
      </c>
      <c r="F302" s="180" t="s">
        <v>517</v>
      </c>
      <c r="G302" s="181" t="s">
        <v>343</v>
      </c>
      <c r="H302" s="182">
        <v>22.055</v>
      </c>
      <c r="I302" s="183"/>
      <c r="J302" s="184">
        <f>ROUND(I302*H302,2)</f>
        <v>0</v>
      </c>
      <c r="K302" s="180" t="s">
        <v>171</v>
      </c>
      <c r="L302" s="39"/>
      <c r="M302" s="185" t="s">
        <v>79</v>
      </c>
      <c r="N302" s="186" t="s">
        <v>51</v>
      </c>
      <c r="O302" s="64"/>
      <c r="P302" s="187">
        <f>O302*H302</f>
        <v>0</v>
      </c>
      <c r="Q302" s="187">
        <v>0</v>
      </c>
      <c r="R302" s="187">
        <f>Q302*H302</f>
        <v>0</v>
      </c>
      <c r="S302" s="187">
        <v>1.6999999999999999E-3</v>
      </c>
      <c r="T302" s="188">
        <f>S302*H302</f>
        <v>3.7493499999999999E-2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270</v>
      </c>
      <c r="AT302" s="189" t="s">
        <v>167</v>
      </c>
      <c r="AU302" s="189" t="s">
        <v>90</v>
      </c>
      <c r="AY302" s="16" t="s">
        <v>165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6" t="s">
        <v>88</v>
      </c>
      <c r="BK302" s="190">
        <f>ROUND(I302*H302,2)</f>
        <v>0</v>
      </c>
      <c r="BL302" s="16" t="s">
        <v>270</v>
      </c>
      <c r="BM302" s="189" t="s">
        <v>518</v>
      </c>
    </row>
    <row r="303" spans="1:65" s="2" customFormat="1">
      <c r="A303" s="34"/>
      <c r="B303" s="35"/>
      <c r="C303" s="36"/>
      <c r="D303" s="191" t="s">
        <v>174</v>
      </c>
      <c r="E303" s="36"/>
      <c r="F303" s="192" t="s">
        <v>519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6" t="s">
        <v>174</v>
      </c>
      <c r="AU303" s="16" t="s">
        <v>90</v>
      </c>
    </row>
    <row r="304" spans="1:65" s="13" customFormat="1">
      <c r="B304" s="196"/>
      <c r="C304" s="197"/>
      <c r="D304" s="198" t="s">
        <v>176</v>
      </c>
      <c r="E304" s="199" t="s">
        <v>79</v>
      </c>
      <c r="F304" s="200" t="s">
        <v>520</v>
      </c>
      <c r="G304" s="197"/>
      <c r="H304" s="201">
        <v>22.055</v>
      </c>
      <c r="I304" s="202"/>
      <c r="J304" s="197"/>
      <c r="K304" s="197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176</v>
      </c>
      <c r="AU304" s="207" t="s">
        <v>90</v>
      </c>
      <c r="AV304" s="13" t="s">
        <v>90</v>
      </c>
      <c r="AW304" s="13" t="s">
        <v>39</v>
      </c>
      <c r="AX304" s="13" t="s">
        <v>81</v>
      </c>
      <c r="AY304" s="207" t="s">
        <v>165</v>
      </c>
    </row>
    <row r="305" spans="1:65" s="2" customFormat="1" ht="24.2" customHeight="1">
      <c r="A305" s="34"/>
      <c r="B305" s="35"/>
      <c r="C305" s="178" t="s">
        <v>521</v>
      </c>
      <c r="D305" s="178" t="s">
        <v>167</v>
      </c>
      <c r="E305" s="179" t="s">
        <v>522</v>
      </c>
      <c r="F305" s="180" t="s">
        <v>523</v>
      </c>
      <c r="G305" s="181" t="s">
        <v>343</v>
      </c>
      <c r="H305" s="182">
        <v>12.45</v>
      </c>
      <c r="I305" s="183"/>
      <c r="J305" s="184">
        <f>ROUND(I305*H305,2)</f>
        <v>0</v>
      </c>
      <c r="K305" s="180" t="s">
        <v>171</v>
      </c>
      <c r="L305" s="39"/>
      <c r="M305" s="185" t="s">
        <v>79</v>
      </c>
      <c r="N305" s="186" t="s">
        <v>51</v>
      </c>
      <c r="O305" s="64"/>
      <c r="P305" s="187">
        <f>O305*H305</f>
        <v>0</v>
      </c>
      <c r="Q305" s="187">
        <v>0</v>
      </c>
      <c r="R305" s="187">
        <f>Q305*H305</f>
        <v>0</v>
      </c>
      <c r="S305" s="187">
        <v>1.7700000000000001E-3</v>
      </c>
      <c r="T305" s="188">
        <f>S305*H305</f>
        <v>2.2036500000000001E-2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9" t="s">
        <v>270</v>
      </c>
      <c r="AT305" s="189" t="s">
        <v>167</v>
      </c>
      <c r="AU305" s="189" t="s">
        <v>90</v>
      </c>
      <c r="AY305" s="16" t="s">
        <v>165</v>
      </c>
      <c r="BE305" s="190">
        <f>IF(N305="základní",J305,0)</f>
        <v>0</v>
      </c>
      <c r="BF305" s="190">
        <f>IF(N305="snížená",J305,0)</f>
        <v>0</v>
      </c>
      <c r="BG305" s="190">
        <f>IF(N305="zákl. přenesená",J305,0)</f>
        <v>0</v>
      </c>
      <c r="BH305" s="190">
        <f>IF(N305="sníž. přenesená",J305,0)</f>
        <v>0</v>
      </c>
      <c r="BI305" s="190">
        <f>IF(N305="nulová",J305,0)</f>
        <v>0</v>
      </c>
      <c r="BJ305" s="16" t="s">
        <v>88</v>
      </c>
      <c r="BK305" s="190">
        <f>ROUND(I305*H305,2)</f>
        <v>0</v>
      </c>
      <c r="BL305" s="16" t="s">
        <v>270</v>
      </c>
      <c r="BM305" s="189" t="s">
        <v>524</v>
      </c>
    </row>
    <row r="306" spans="1:65" s="2" customFormat="1">
      <c r="A306" s="34"/>
      <c r="B306" s="35"/>
      <c r="C306" s="36"/>
      <c r="D306" s="191" t="s">
        <v>174</v>
      </c>
      <c r="E306" s="36"/>
      <c r="F306" s="192" t="s">
        <v>525</v>
      </c>
      <c r="G306" s="36"/>
      <c r="H306" s="36"/>
      <c r="I306" s="193"/>
      <c r="J306" s="36"/>
      <c r="K306" s="36"/>
      <c r="L306" s="39"/>
      <c r="M306" s="194"/>
      <c r="N306" s="195"/>
      <c r="O306" s="64"/>
      <c r="P306" s="64"/>
      <c r="Q306" s="64"/>
      <c r="R306" s="64"/>
      <c r="S306" s="64"/>
      <c r="T306" s="65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6" t="s">
        <v>174</v>
      </c>
      <c r="AU306" s="16" t="s">
        <v>90</v>
      </c>
    </row>
    <row r="307" spans="1:65" s="13" customFormat="1">
      <c r="B307" s="196"/>
      <c r="C307" s="197"/>
      <c r="D307" s="198" t="s">
        <v>176</v>
      </c>
      <c r="E307" s="199" t="s">
        <v>79</v>
      </c>
      <c r="F307" s="200" t="s">
        <v>526</v>
      </c>
      <c r="G307" s="197"/>
      <c r="H307" s="201">
        <v>12.45</v>
      </c>
      <c r="I307" s="202"/>
      <c r="J307" s="197"/>
      <c r="K307" s="197"/>
      <c r="L307" s="203"/>
      <c r="M307" s="204"/>
      <c r="N307" s="205"/>
      <c r="O307" s="205"/>
      <c r="P307" s="205"/>
      <c r="Q307" s="205"/>
      <c r="R307" s="205"/>
      <c r="S307" s="205"/>
      <c r="T307" s="206"/>
      <c r="AT307" s="207" t="s">
        <v>176</v>
      </c>
      <c r="AU307" s="207" t="s">
        <v>90</v>
      </c>
      <c r="AV307" s="13" t="s">
        <v>90</v>
      </c>
      <c r="AW307" s="13" t="s">
        <v>39</v>
      </c>
      <c r="AX307" s="13" t="s">
        <v>81</v>
      </c>
      <c r="AY307" s="207" t="s">
        <v>165</v>
      </c>
    </row>
    <row r="308" spans="1:65" s="2" customFormat="1" ht="24.2" customHeight="1">
      <c r="A308" s="34"/>
      <c r="B308" s="35"/>
      <c r="C308" s="178" t="s">
        <v>527</v>
      </c>
      <c r="D308" s="178" t="s">
        <v>167</v>
      </c>
      <c r="E308" s="179" t="s">
        <v>528</v>
      </c>
      <c r="F308" s="180" t="s">
        <v>529</v>
      </c>
      <c r="G308" s="181" t="s">
        <v>343</v>
      </c>
      <c r="H308" s="182">
        <v>12.9</v>
      </c>
      <c r="I308" s="183"/>
      <c r="J308" s="184">
        <f>ROUND(I308*H308,2)</f>
        <v>0</v>
      </c>
      <c r="K308" s="180" t="s">
        <v>171</v>
      </c>
      <c r="L308" s="39"/>
      <c r="M308" s="185" t="s">
        <v>79</v>
      </c>
      <c r="N308" s="186" t="s">
        <v>51</v>
      </c>
      <c r="O308" s="64"/>
      <c r="P308" s="187">
        <f>O308*H308</f>
        <v>0</v>
      </c>
      <c r="Q308" s="187">
        <v>0</v>
      </c>
      <c r="R308" s="187">
        <f>Q308*H308</f>
        <v>0</v>
      </c>
      <c r="S308" s="187">
        <v>1.67E-3</v>
      </c>
      <c r="T308" s="188">
        <f>S308*H308</f>
        <v>2.1543E-2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270</v>
      </c>
      <c r="AT308" s="189" t="s">
        <v>167</v>
      </c>
      <c r="AU308" s="189" t="s">
        <v>90</v>
      </c>
      <c r="AY308" s="16" t="s">
        <v>165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6" t="s">
        <v>88</v>
      </c>
      <c r="BK308" s="190">
        <f>ROUND(I308*H308,2)</f>
        <v>0</v>
      </c>
      <c r="BL308" s="16" t="s">
        <v>270</v>
      </c>
      <c r="BM308" s="189" t="s">
        <v>530</v>
      </c>
    </row>
    <row r="309" spans="1:65" s="2" customFormat="1">
      <c r="A309" s="34"/>
      <c r="B309" s="35"/>
      <c r="C309" s="36"/>
      <c r="D309" s="191" t="s">
        <v>174</v>
      </c>
      <c r="E309" s="36"/>
      <c r="F309" s="192" t="s">
        <v>531</v>
      </c>
      <c r="G309" s="36"/>
      <c r="H309" s="36"/>
      <c r="I309" s="193"/>
      <c r="J309" s="36"/>
      <c r="K309" s="36"/>
      <c r="L309" s="39"/>
      <c r="M309" s="194"/>
      <c r="N309" s="19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6" t="s">
        <v>174</v>
      </c>
      <c r="AU309" s="16" t="s">
        <v>90</v>
      </c>
    </row>
    <row r="310" spans="1:65" s="13" customFormat="1">
      <c r="B310" s="196"/>
      <c r="C310" s="197"/>
      <c r="D310" s="198" t="s">
        <v>176</v>
      </c>
      <c r="E310" s="199" t="s">
        <v>79</v>
      </c>
      <c r="F310" s="200" t="s">
        <v>532</v>
      </c>
      <c r="G310" s="197"/>
      <c r="H310" s="201">
        <v>12.9</v>
      </c>
      <c r="I310" s="202"/>
      <c r="J310" s="197"/>
      <c r="K310" s="197"/>
      <c r="L310" s="203"/>
      <c r="M310" s="204"/>
      <c r="N310" s="205"/>
      <c r="O310" s="205"/>
      <c r="P310" s="205"/>
      <c r="Q310" s="205"/>
      <c r="R310" s="205"/>
      <c r="S310" s="205"/>
      <c r="T310" s="206"/>
      <c r="AT310" s="207" t="s">
        <v>176</v>
      </c>
      <c r="AU310" s="207" t="s">
        <v>90</v>
      </c>
      <c r="AV310" s="13" t="s">
        <v>90</v>
      </c>
      <c r="AW310" s="13" t="s">
        <v>39</v>
      </c>
      <c r="AX310" s="13" t="s">
        <v>81</v>
      </c>
      <c r="AY310" s="207" t="s">
        <v>165</v>
      </c>
    </row>
    <row r="311" spans="1:65" s="2" customFormat="1" ht="24.2" customHeight="1">
      <c r="A311" s="34"/>
      <c r="B311" s="35"/>
      <c r="C311" s="178" t="s">
        <v>533</v>
      </c>
      <c r="D311" s="178" t="s">
        <v>167</v>
      </c>
      <c r="E311" s="179" t="s">
        <v>534</v>
      </c>
      <c r="F311" s="180" t="s">
        <v>535</v>
      </c>
      <c r="G311" s="181" t="s">
        <v>343</v>
      </c>
      <c r="H311" s="182">
        <v>12.45</v>
      </c>
      <c r="I311" s="183"/>
      <c r="J311" s="184">
        <f>ROUND(I311*H311,2)</f>
        <v>0</v>
      </c>
      <c r="K311" s="180" t="s">
        <v>171</v>
      </c>
      <c r="L311" s="39"/>
      <c r="M311" s="185" t="s">
        <v>79</v>
      </c>
      <c r="N311" s="186" t="s">
        <v>51</v>
      </c>
      <c r="O311" s="64"/>
      <c r="P311" s="187">
        <f>O311*H311</f>
        <v>0</v>
      </c>
      <c r="Q311" s="187">
        <v>0</v>
      </c>
      <c r="R311" s="187">
        <f>Q311*H311</f>
        <v>0</v>
      </c>
      <c r="S311" s="187">
        <v>2.5999999999999999E-3</v>
      </c>
      <c r="T311" s="188">
        <f>S311*H311</f>
        <v>3.2369999999999996E-2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270</v>
      </c>
      <c r="AT311" s="189" t="s">
        <v>167</v>
      </c>
      <c r="AU311" s="189" t="s">
        <v>90</v>
      </c>
      <c r="AY311" s="16" t="s">
        <v>165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6" t="s">
        <v>88</v>
      </c>
      <c r="BK311" s="190">
        <f>ROUND(I311*H311,2)</f>
        <v>0</v>
      </c>
      <c r="BL311" s="16" t="s">
        <v>270</v>
      </c>
      <c r="BM311" s="189" t="s">
        <v>536</v>
      </c>
    </row>
    <row r="312" spans="1:65" s="2" customFormat="1">
      <c r="A312" s="34"/>
      <c r="B312" s="35"/>
      <c r="C312" s="36"/>
      <c r="D312" s="191" t="s">
        <v>174</v>
      </c>
      <c r="E312" s="36"/>
      <c r="F312" s="192" t="s">
        <v>537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6" t="s">
        <v>174</v>
      </c>
      <c r="AU312" s="16" t="s">
        <v>90</v>
      </c>
    </row>
    <row r="313" spans="1:65" s="13" customFormat="1">
      <c r="B313" s="196"/>
      <c r="C313" s="197"/>
      <c r="D313" s="198" t="s">
        <v>176</v>
      </c>
      <c r="E313" s="199" t="s">
        <v>79</v>
      </c>
      <c r="F313" s="200" t="s">
        <v>526</v>
      </c>
      <c r="G313" s="197"/>
      <c r="H313" s="201">
        <v>12.45</v>
      </c>
      <c r="I313" s="202"/>
      <c r="J313" s="197"/>
      <c r="K313" s="197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176</v>
      </c>
      <c r="AU313" s="207" t="s">
        <v>90</v>
      </c>
      <c r="AV313" s="13" t="s">
        <v>90</v>
      </c>
      <c r="AW313" s="13" t="s">
        <v>39</v>
      </c>
      <c r="AX313" s="13" t="s">
        <v>81</v>
      </c>
      <c r="AY313" s="207" t="s">
        <v>165</v>
      </c>
    </row>
    <row r="314" spans="1:65" s="2" customFormat="1" ht="16.5" customHeight="1">
      <c r="A314" s="34"/>
      <c r="B314" s="35"/>
      <c r="C314" s="178" t="s">
        <v>538</v>
      </c>
      <c r="D314" s="178" t="s">
        <v>167</v>
      </c>
      <c r="E314" s="179" t="s">
        <v>539</v>
      </c>
      <c r="F314" s="180" t="s">
        <v>540</v>
      </c>
      <c r="G314" s="181" t="s">
        <v>343</v>
      </c>
      <c r="H314" s="182">
        <v>6.5</v>
      </c>
      <c r="I314" s="183"/>
      <c r="J314" s="184">
        <f>ROUND(I314*H314,2)</f>
        <v>0</v>
      </c>
      <c r="K314" s="180" t="s">
        <v>171</v>
      </c>
      <c r="L314" s="39"/>
      <c r="M314" s="185" t="s">
        <v>79</v>
      </c>
      <c r="N314" s="186" t="s">
        <v>51</v>
      </c>
      <c r="O314" s="64"/>
      <c r="P314" s="187">
        <f>O314*H314</f>
        <v>0</v>
      </c>
      <c r="Q314" s="187">
        <v>0</v>
      </c>
      <c r="R314" s="187">
        <f>Q314*H314</f>
        <v>0</v>
      </c>
      <c r="S314" s="187">
        <v>3.9399999999999999E-3</v>
      </c>
      <c r="T314" s="188">
        <f>S314*H314</f>
        <v>2.5610000000000001E-2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270</v>
      </c>
      <c r="AT314" s="189" t="s">
        <v>167</v>
      </c>
      <c r="AU314" s="189" t="s">
        <v>90</v>
      </c>
      <c r="AY314" s="16" t="s">
        <v>165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6" t="s">
        <v>88</v>
      </c>
      <c r="BK314" s="190">
        <f>ROUND(I314*H314,2)</f>
        <v>0</v>
      </c>
      <c r="BL314" s="16" t="s">
        <v>270</v>
      </c>
      <c r="BM314" s="189" t="s">
        <v>541</v>
      </c>
    </row>
    <row r="315" spans="1:65" s="2" customFormat="1">
      <c r="A315" s="34"/>
      <c r="B315" s="35"/>
      <c r="C315" s="36"/>
      <c r="D315" s="191" t="s">
        <v>174</v>
      </c>
      <c r="E315" s="36"/>
      <c r="F315" s="192" t="s">
        <v>542</v>
      </c>
      <c r="G315" s="36"/>
      <c r="H315" s="36"/>
      <c r="I315" s="193"/>
      <c r="J315" s="36"/>
      <c r="K315" s="36"/>
      <c r="L315" s="39"/>
      <c r="M315" s="194"/>
      <c r="N315" s="195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6" t="s">
        <v>174</v>
      </c>
      <c r="AU315" s="16" t="s">
        <v>90</v>
      </c>
    </row>
    <row r="316" spans="1:65" s="13" customFormat="1">
      <c r="B316" s="196"/>
      <c r="C316" s="197"/>
      <c r="D316" s="198" t="s">
        <v>176</v>
      </c>
      <c r="E316" s="199" t="s">
        <v>79</v>
      </c>
      <c r="F316" s="200" t="s">
        <v>543</v>
      </c>
      <c r="G316" s="197"/>
      <c r="H316" s="201">
        <v>6.5</v>
      </c>
      <c r="I316" s="202"/>
      <c r="J316" s="197"/>
      <c r="K316" s="197"/>
      <c r="L316" s="203"/>
      <c r="M316" s="204"/>
      <c r="N316" s="205"/>
      <c r="O316" s="205"/>
      <c r="P316" s="205"/>
      <c r="Q316" s="205"/>
      <c r="R316" s="205"/>
      <c r="S316" s="205"/>
      <c r="T316" s="206"/>
      <c r="AT316" s="207" t="s">
        <v>176</v>
      </c>
      <c r="AU316" s="207" t="s">
        <v>90</v>
      </c>
      <c r="AV316" s="13" t="s">
        <v>90</v>
      </c>
      <c r="AW316" s="13" t="s">
        <v>39</v>
      </c>
      <c r="AX316" s="13" t="s">
        <v>81</v>
      </c>
      <c r="AY316" s="207" t="s">
        <v>165</v>
      </c>
    </row>
    <row r="317" spans="1:65" s="2" customFormat="1" ht="21.75" customHeight="1">
      <c r="A317" s="34"/>
      <c r="B317" s="35"/>
      <c r="C317" s="178" t="s">
        <v>544</v>
      </c>
      <c r="D317" s="178" t="s">
        <v>167</v>
      </c>
      <c r="E317" s="179" t="s">
        <v>545</v>
      </c>
      <c r="F317" s="180" t="s">
        <v>546</v>
      </c>
      <c r="G317" s="181" t="s">
        <v>213</v>
      </c>
      <c r="H317" s="182">
        <v>20.64</v>
      </c>
      <c r="I317" s="183"/>
      <c r="J317" s="184">
        <f>ROUND(I317*H317,2)</f>
        <v>0</v>
      </c>
      <c r="K317" s="180" t="s">
        <v>171</v>
      </c>
      <c r="L317" s="39"/>
      <c r="M317" s="185" t="s">
        <v>79</v>
      </c>
      <c r="N317" s="186" t="s">
        <v>51</v>
      </c>
      <c r="O317" s="64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270</v>
      </c>
      <c r="AT317" s="189" t="s">
        <v>167</v>
      </c>
      <c r="AU317" s="189" t="s">
        <v>90</v>
      </c>
      <c r="AY317" s="16" t="s">
        <v>165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6" t="s">
        <v>88</v>
      </c>
      <c r="BK317" s="190">
        <f>ROUND(I317*H317,2)</f>
        <v>0</v>
      </c>
      <c r="BL317" s="16" t="s">
        <v>270</v>
      </c>
      <c r="BM317" s="189" t="s">
        <v>547</v>
      </c>
    </row>
    <row r="318" spans="1:65" s="2" customFormat="1">
      <c r="A318" s="34"/>
      <c r="B318" s="35"/>
      <c r="C318" s="36"/>
      <c r="D318" s="191" t="s">
        <v>174</v>
      </c>
      <c r="E318" s="36"/>
      <c r="F318" s="192" t="s">
        <v>548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6" t="s">
        <v>174</v>
      </c>
      <c r="AU318" s="16" t="s">
        <v>90</v>
      </c>
    </row>
    <row r="319" spans="1:65" s="13" customFormat="1">
      <c r="B319" s="196"/>
      <c r="C319" s="197"/>
      <c r="D319" s="198" t="s">
        <v>176</v>
      </c>
      <c r="E319" s="199" t="s">
        <v>79</v>
      </c>
      <c r="F319" s="200" t="s">
        <v>549</v>
      </c>
      <c r="G319" s="197"/>
      <c r="H319" s="201">
        <v>20.64</v>
      </c>
      <c r="I319" s="202"/>
      <c r="J319" s="197"/>
      <c r="K319" s="197"/>
      <c r="L319" s="203"/>
      <c r="M319" s="204"/>
      <c r="N319" s="205"/>
      <c r="O319" s="205"/>
      <c r="P319" s="205"/>
      <c r="Q319" s="205"/>
      <c r="R319" s="205"/>
      <c r="S319" s="205"/>
      <c r="T319" s="206"/>
      <c r="AT319" s="207" t="s">
        <v>176</v>
      </c>
      <c r="AU319" s="207" t="s">
        <v>90</v>
      </c>
      <c r="AV319" s="13" t="s">
        <v>90</v>
      </c>
      <c r="AW319" s="13" t="s">
        <v>39</v>
      </c>
      <c r="AX319" s="13" t="s">
        <v>81</v>
      </c>
      <c r="AY319" s="207" t="s">
        <v>165</v>
      </c>
    </row>
    <row r="320" spans="1:65" s="2" customFormat="1" ht="21.75" customHeight="1">
      <c r="A320" s="34"/>
      <c r="B320" s="35"/>
      <c r="C320" s="178" t="s">
        <v>550</v>
      </c>
      <c r="D320" s="178" t="s">
        <v>167</v>
      </c>
      <c r="E320" s="179" t="s">
        <v>551</v>
      </c>
      <c r="F320" s="180" t="s">
        <v>552</v>
      </c>
      <c r="G320" s="181" t="s">
        <v>213</v>
      </c>
      <c r="H320" s="182">
        <v>12.577999999999999</v>
      </c>
      <c r="I320" s="183"/>
      <c r="J320" s="184">
        <f>ROUND(I320*H320,2)</f>
        <v>0</v>
      </c>
      <c r="K320" s="180" t="s">
        <v>171</v>
      </c>
      <c r="L320" s="39"/>
      <c r="M320" s="185" t="s">
        <v>79</v>
      </c>
      <c r="N320" s="186" t="s">
        <v>51</v>
      </c>
      <c r="O320" s="64"/>
      <c r="P320" s="187">
        <f>O320*H320</f>
        <v>0</v>
      </c>
      <c r="Q320" s="187">
        <v>0</v>
      </c>
      <c r="R320" s="187">
        <f>Q320*H320</f>
        <v>0</v>
      </c>
      <c r="S320" s="187">
        <v>0.01</v>
      </c>
      <c r="T320" s="188">
        <f>S320*H320</f>
        <v>0.12578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9" t="s">
        <v>270</v>
      </c>
      <c r="AT320" s="189" t="s">
        <v>167</v>
      </c>
      <c r="AU320" s="189" t="s">
        <v>90</v>
      </c>
      <c r="AY320" s="16" t="s">
        <v>165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6" t="s">
        <v>88</v>
      </c>
      <c r="BK320" s="190">
        <f>ROUND(I320*H320,2)</f>
        <v>0</v>
      </c>
      <c r="BL320" s="16" t="s">
        <v>270</v>
      </c>
      <c r="BM320" s="189" t="s">
        <v>553</v>
      </c>
    </row>
    <row r="321" spans="1:65" s="2" customFormat="1">
      <c r="A321" s="34"/>
      <c r="B321" s="35"/>
      <c r="C321" s="36"/>
      <c r="D321" s="191" t="s">
        <v>174</v>
      </c>
      <c r="E321" s="36"/>
      <c r="F321" s="192" t="s">
        <v>554</v>
      </c>
      <c r="G321" s="36"/>
      <c r="H321" s="36"/>
      <c r="I321" s="193"/>
      <c r="J321" s="36"/>
      <c r="K321" s="36"/>
      <c r="L321" s="39"/>
      <c r="M321" s="194"/>
      <c r="N321" s="195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6" t="s">
        <v>174</v>
      </c>
      <c r="AU321" s="16" t="s">
        <v>90</v>
      </c>
    </row>
    <row r="322" spans="1:65" s="12" customFormat="1" ht="22.9" customHeight="1">
      <c r="B322" s="162"/>
      <c r="C322" s="163"/>
      <c r="D322" s="164" t="s">
        <v>80</v>
      </c>
      <c r="E322" s="176" t="s">
        <v>555</v>
      </c>
      <c r="F322" s="176" t="s">
        <v>556</v>
      </c>
      <c r="G322" s="163"/>
      <c r="H322" s="163"/>
      <c r="I322" s="166"/>
      <c r="J322" s="177">
        <f>BK322</f>
        <v>0</v>
      </c>
      <c r="K322" s="163"/>
      <c r="L322" s="168"/>
      <c r="M322" s="169"/>
      <c r="N322" s="170"/>
      <c r="O322" s="170"/>
      <c r="P322" s="171">
        <f>SUM(P323:P346)</f>
        <v>0</v>
      </c>
      <c r="Q322" s="170"/>
      <c r="R322" s="171">
        <f>SUM(R323:R346)</f>
        <v>0</v>
      </c>
      <c r="S322" s="170"/>
      <c r="T322" s="172">
        <f>SUM(T323:T346)</f>
        <v>0</v>
      </c>
      <c r="AR322" s="173" t="s">
        <v>88</v>
      </c>
      <c r="AT322" s="174" t="s">
        <v>80</v>
      </c>
      <c r="AU322" s="174" t="s">
        <v>88</v>
      </c>
      <c r="AY322" s="173" t="s">
        <v>165</v>
      </c>
      <c r="BK322" s="175">
        <f>SUM(BK323:BK346)</f>
        <v>0</v>
      </c>
    </row>
    <row r="323" spans="1:65" s="2" customFormat="1" ht="37.9" customHeight="1">
      <c r="A323" s="34"/>
      <c r="B323" s="35"/>
      <c r="C323" s="178" t="s">
        <v>557</v>
      </c>
      <c r="D323" s="178" t="s">
        <v>167</v>
      </c>
      <c r="E323" s="179" t="s">
        <v>558</v>
      </c>
      <c r="F323" s="180" t="s">
        <v>559</v>
      </c>
      <c r="G323" s="181" t="s">
        <v>190</v>
      </c>
      <c r="H323" s="182">
        <v>34.401000000000003</v>
      </c>
      <c r="I323" s="183"/>
      <c r="J323" s="184">
        <f>ROUND(I323*H323,2)</f>
        <v>0</v>
      </c>
      <c r="K323" s="180" t="s">
        <v>171</v>
      </c>
      <c r="L323" s="39"/>
      <c r="M323" s="185" t="s">
        <v>79</v>
      </c>
      <c r="N323" s="186" t="s">
        <v>51</v>
      </c>
      <c r="O323" s="64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9" t="s">
        <v>172</v>
      </c>
      <c r="AT323" s="189" t="s">
        <v>167</v>
      </c>
      <c r="AU323" s="189" t="s">
        <v>90</v>
      </c>
      <c r="AY323" s="16" t="s">
        <v>165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6" t="s">
        <v>88</v>
      </c>
      <c r="BK323" s="190">
        <f>ROUND(I323*H323,2)</f>
        <v>0</v>
      </c>
      <c r="BL323" s="16" t="s">
        <v>172</v>
      </c>
      <c r="BM323" s="189" t="s">
        <v>560</v>
      </c>
    </row>
    <row r="324" spans="1:65" s="2" customFormat="1">
      <c r="A324" s="34"/>
      <c r="B324" s="35"/>
      <c r="C324" s="36"/>
      <c r="D324" s="191" t="s">
        <v>174</v>
      </c>
      <c r="E324" s="36"/>
      <c r="F324" s="192" t="s">
        <v>561</v>
      </c>
      <c r="G324" s="36"/>
      <c r="H324" s="36"/>
      <c r="I324" s="193"/>
      <c r="J324" s="36"/>
      <c r="K324" s="36"/>
      <c r="L324" s="39"/>
      <c r="M324" s="194"/>
      <c r="N324" s="195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6" t="s">
        <v>174</v>
      </c>
      <c r="AU324" s="16" t="s">
        <v>90</v>
      </c>
    </row>
    <row r="325" spans="1:65" s="2" customFormat="1" ht="33" customHeight="1">
      <c r="A325" s="34"/>
      <c r="B325" s="35"/>
      <c r="C325" s="178" t="s">
        <v>562</v>
      </c>
      <c r="D325" s="178" t="s">
        <v>167</v>
      </c>
      <c r="E325" s="179" t="s">
        <v>563</v>
      </c>
      <c r="F325" s="180" t="s">
        <v>564</v>
      </c>
      <c r="G325" s="181" t="s">
        <v>190</v>
      </c>
      <c r="H325" s="182">
        <v>34.401000000000003</v>
      </c>
      <c r="I325" s="183"/>
      <c r="J325" s="184">
        <f>ROUND(I325*H325,2)</f>
        <v>0</v>
      </c>
      <c r="K325" s="180" t="s">
        <v>171</v>
      </c>
      <c r="L325" s="39"/>
      <c r="M325" s="185" t="s">
        <v>79</v>
      </c>
      <c r="N325" s="186" t="s">
        <v>51</v>
      </c>
      <c r="O325" s="64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9" t="s">
        <v>172</v>
      </c>
      <c r="AT325" s="189" t="s">
        <v>167</v>
      </c>
      <c r="AU325" s="189" t="s">
        <v>90</v>
      </c>
      <c r="AY325" s="16" t="s">
        <v>165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6" t="s">
        <v>88</v>
      </c>
      <c r="BK325" s="190">
        <f>ROUND(I325*H325,2)</f>
        <v>0</v>
      </c>
      <c r="BL325" s="16" t="s">
        <v>172</v>
      </c>
      <c r="BM325" s="189" t="s">
        <v>565</v>
      </c>
    </row>
    <row r="326" spans="1:65" s="2" customFormat="1">
      <c r="A326" s="34"/>
      <c r="B326" s="35"/>
      <c r="C326" s="36"/>
      <c r="D326" s="191" t="s">
        <v>174</v>
      </c>
      <c r="E326" s="36"/>
      <c r="F326" s="192" t="s">
        <v>566</v>
      </c>
      <c r="G326" s="36"/>
      <c r="H326" s="36"/>
      <c r="I326" s="193"/>
      <c r="J326" s="36"/>
      <c r="K326" s="36"/>
      <c r="L326" s="39"/>
      <c r="M326" s="194"/>
      <c r="N326" s="195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6" t="s">
        <v>174</v>
      </c>
      <c r="AU326" s="16" t="s">
        <v>90</v>
      </c>
    </row>
    <row r="327" spans="1:65" s="2" customFormat="1" ht="44.25" customHeight="1">
      <c r="A327" s="34"/>
      <c r="B327" s="35"/>
      <c r="C327" s="178" t="s">
        <v>567</v>
      </c>
      <c r="D327" s="178" t="s">
        <v>167</v>
      </c>
      <c r="E327" s="179" t="s">
        <v>568</v>
      </c>
      <c r="F327" s="180" t="s">
        <v>569</v>
      </c>
      <c r="G327" s="181" t="s">
        <v>190</v>
      </c>
      <c r="H327" s="182">
        <v>172.005</v>
      </c>
      <c r="I327" s="183"/>
      <c r="J327" s="184">
        <f>ROUND(I327*H327,2)</f>
        <v>0</v>
      </c>
      <c r="K327" s="180" t="s">
        <v>171</v>
      </c>
      <c r="L327" s="39"/>
      <c r="M327" s="185" t="s">
        <v>79</v>
      </c>
      <c r="N327" s="186" t="s">
        <v>51</v>
      </c>
      <c r="O327" s="64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172</v>
      </c>
      <c r="AT327" s="189" t="s">
        <v>167</v>
      </c>
      <c r="AU327" s="189" t="s">
        <v>90</v>
      </c>
      <c r="AY327" s="16" t="s">
        <v>165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6" t="s">
        <v>88</v>
      </c>
      <c r="BK327" s="190">
        <f>ROUND(I327*H327,2)</f>
        <v>0</v>
      </c>
      <c r="BL327" s="16" t="s">
        <v>172</v>
      </c>
      <c r="BM327" s="189" t="s">
        <v>570</v>
      </c>
    </row>
    <row r="328" spans="1:65" s="2" customFormat="1">
      <c r="A328" s="34"/>
      <c r="B328" s="35"/>
      <c r="C328" s="36"/>
      <c r="D328" s="191" t="s">
        <v>174</v>
      </c>
      <c r="E328" s="36"/>
      <c r="F328" s="192" t="s">
        <v>571</v>
      </c>
      <c r="G328" s="36"/>
      <c r="H328" s="36"/>
      <c r="I328" s="193"/>
      <c r="J328" s="36"/>
      <c r="K328" s="36"/>
      <c r="L328" s="39"/>
      <c r="M328" s="194"/>
      <c r="N328" s="195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6" t="s">
        <v>174</v>
      </c>
      <c r="AU328" s="16" t="s">
        <v>90</v>
      </c>
    </row>
    <row r="329" spans="1:65" s="2" customFormat="1" ht="19.5">
      <c r="A329" s="34"/>
      <c r="B329" s="35"/>
      <c r="C329" s="36"/>
      <c r="D329" s="198" t="s">
        <v>572</v>
      </c>
      <c r="E329" s="36"/>
      <c r="F329" s="218" t="s">
        <v>573</v>
      </c>
      <c r="G329" s="36"/>
      <c r="H329" s="36"/>
      <c r="I329" s="193"/>
      <c r="J329" s="36"/>
      <c r="K329" s="36"/>
      <c r="L329" s="39"/>
      <c r="M329" s="194"/>
      <c r="N329" s="195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6" t="s">
        <v>572</v>
      </c>
      <c r="AU329" s="16" t="s">
        <v>90</v>
      </c>
    </row>
    <row r="330" spans="1:65" s="13" customFormat="1">
      <c r="B330" s="196"/>
      <c r="C330" s="197"/>
      <c r="D330" s="198" t="s">
        <v>176</v>
      </c>
      <c r="E330" s="197"/>
      <c r="F330" s="200" t="s">
        <v>574</v>
      </c>
      <c r="G330" s="197"/>
      <c r="H330" s="201">
        <v>172.005</v>
      </c>
      <c r="I330" s="202"/>
      <c r="J330" s="197"/>
      <c r="K330" s="197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176</v>
      </c>
      <c r="AU330" s="207" t="s">
        <v>90</v>
      </c>
      <c r="AV330" s="13" t="s">
        <v>90</v>
      </c>
      <c r="AW330" s="13" t="s">
        <v>4</v>
      </c>
      <c r="AX330" s="13" t="s">
        <v>88</v>
      </c>
      <c r="AY330" s="207" t="s">
        <v>165</v>
      </c>
    </row>
    <row r="331" spans="1:65" s="2" customFormat="1" ht="44.25" customHeight="1">
      <c r="A331" s="34"/>
      <c r="B331" s="35"/>
      <c r="C331" s="178" t="s">
        <v>575</v>
      </c>
      <c r="D331" s="178" t="s">
        <v>167</v>
      </c>
      <c r="E331" s="179" t="s">
        <v>576</v>
      </c>
      <c r="F331" s="180" t="s">
        <v>577</v>
      </c>
      <c r="G331" s="181" t="s">
        <v>190</v>
      </c>
      <c r="H331" s="182">
        <v>1.2390000000000001</v>
      </c>
      <c r="I331" s="183"/>
      <c r="J331" s="184">
        <f>ROUND(I331*H331,2)</f>
        <v>0</v>
      </c>
      <c r="K331" s="180" t="s">
        <v>171</v>
      </c>
      <c r="L331" s="39"/>
      <c r="M331" s="185" t="s">
        <v>79</v>
      </c>
      <c r="N331" s="186" t="s">
        <v>51</v>
      </c>
      <c r="O331" s="64"/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9" t="s">
        <v>172</v>
      </c>
      <c r="AT331" s="189" t="s">
        <v>167</v>
      </c>
      <c r="AU331" s="189" t="s">
        <v>90</v>
      </c>
      <c r="AY331" s="16" t="s">
        <v>165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16" t="s">
        <v>88</v>
      </c>
      <c r="BK331" s="190">
        <f>ROUND(I331*H331,2)</f>
        <v>0</v>
      </c>
      <c r="BL331" s="16" t="s">
        <v>172</v>
      </c>
      <c r="BM331" s="189" t="s">
        <v>578</v>
      </c>
    </row>
    <row r="332" spans="1:65" s="2" customFormat="1">
      <c r="A332" s="34"/>
      <c r="B332" s="35"/>
      <c r="C332" s="36"/>
      <c r="D332" s="191" t="s">
        <v>174</v>
      </c>
      <c r="E332" s="36"/>
      <c r="F332" s="192" t="s">
        <v>579</v>
      </c>
      <c r="G332" s="36"/>
      <c r="H332" s="36"/>
      <c r="I332" s="193"/>
      <c r="J332" s="36"/>
      <c r="K332" s="36"/>
      <c r="L332" s="39"/>
      <c r="M332" s="194"/>
      <c r="N332" s="195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6" t="s">
        <v>174</v>
      </c>
      <c r="AU332" s="16" t="s">
        <v>90</v>
      </c>
    </row>
    <row r="333" spans="1:65" s="2" customFormat="1" ht="44.25" customHeight="1">
      <c r="A333" s="34"/>
      <c r="B333" s="35"/>
      <c r="C333" s="178" t="s">
        <v>580</v>
      </c>
      <c r="D333" s="178" t="s">
        <v>167</v>
      </c>
      <c r="E333" s="179" t="s">
        <v>581</v>
      </c>
      <c r="F333" s="180" t="s">
        <v>582</v>
      </c>
      <c r="G333" s="181" t="s">
        <v>190</v>
      </c>
      <c r="H333" s="182">
        <v>18.437000000000001</v>
      </c>
      <c r="I333" s="183"/>
      <c r="J333" s="184">
        <f>ROUND(I333*H333,2)</f>
        <v>0</v>
      </c>
      <c r="K333" s="180" t="s">
        <v>171</v>
      </c>
      <c r="L333" s="39"/>
      <c r="M333" s="185" t="s">
        <v>79</v>
      </c>
      <c r="N333" s="186" t="s">
        <v>51</v>
      </c>
      <c r="O333" s="64"/>
      <c r="P333" s="187">
        <f>O333*H333</f>
        <v>0</v>
      </c>
      <c r="Q333" s="187">
        <v>0</v>
      </c>
      <c r="R333" s="187">
        <f>Q333*H333</f>
        <v>0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172</v>
      </c>
      <c r="AT333" s="189" t="s">
        <v>167</v>
      </c>
      <c r="AU333" s="189" t="s">
        <v>90</v>
      </c>
      <c r="AY333" s="16" t="s">
        <v>165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6" t="s">
        <v>88</v>
      </c>
      <c r="BK333" s="190">
        <f>ROUND(I333*H333,2)</f>
        <v>0</v>
      </c>
      <c r="BL333" s="16" t="s">
        <v>172</v>
      </c>
      <c r="BM333" s="189" t="s">
        <v>583</v>
      </c>
    </row>
    <row r="334" spans="1:65" s="2" customFormat="1">
      <c r="A334" s="34"/>
      <c r="B334" s="35"/>
      <c r="C334" s="36"/>
      <c r="D334" s="191" t="s">
        <v>174</v>
      </c>
      <c r="E334" s="36"/>
      <c r="F334" s="192" t="s">
        <v>584</v>
      </c>
      <c r="G334" s="36"/>
      <c r="H334" s="36"/>
      <c r="I334" s="193"/>
      <c r="J334" s="36"/>
      <c r="K334" s="36"/>
      <c r="L334" s="39"/>
      <c r="M334" s="194"/>
      <c r="N334" s="195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6" t="s">
        <v>174</v>
      </c>
      <c r="AU334" s="16" t="s">
        <v>90</v>
      </c>
    </row>
    <row r="335" spans="1:65" s="2" customFormat="1" ht="44.25" customHeight="1">
      <c r="A335" s="34"/>
      <c r="B335" s="35"/>
      <c r="C335" s="178" t="s">
        <v>585</v>
      </c>
      <c r="D335" s="178" t="s">
        <v>167</v>
      </c>
      <c r="E335" s="179" t="s">
        <v>586</v>
      </c>
      <c r="F335" s="180" t="s">
        <v>587</v>
      </c>
      <c r="G335" s="181" t="s">
        <v>190</v>
      </c>
      <c r="H335" s="182">
        <v>5.8</v>
      </c>
      <c r="I335" s="183"/>
      <c r="J335" s="184">
        <f>ROUND(I335*H335,2)</f>
        <v>0</v>
      </c>
      <c r="K335" s="180" t="s">
        <v>171</v>
      </c>
      <c r="L335" s="39"/>
      <c r="M335" s="185" t="s">
        <v>79</v>
      </c>
      <c r="N335" s="186" t="s">
        <v>51</v>
      </c>
      <c r="O335" s="64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172</v>
      </c>
      <c r="AT335" s="189" t="s">
        <v>167</v>
      </c>
      <c r="AU335" s="189" t="s">
        <v>90</v>
      </c>
      <c r="AY335" s="16" t="s">
        <v>165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6" t="s">
        <v>88</v>
      </c>
      <c r="BK335" s="190">
        <f>ROUND(I335*H335,2)</f>
        <v>0</v>
      </c>
      <c r="BL335" s="16" t="s">
        <v>172</v>
      </c>
      <c r="BM335" s="189" t="s">
        <v>588</v>
      </c>
    </row>
    <row r="336" spans="1:65" s="2" customFormat="1">
      <c r="A336" s="34"/>
      <c r="B336" s="35"/>
      <c r="C336" s="36"/>
      <c r="D336" s="191" t="s">
        <v>174</v>
      </c>
      <c r="E336" s="36"/>
      <c r="F336" s="192" t="s">
        <v>589</v>
      </c>
      <c r="G336" s="36"/>
      <c r="H336" s="36"/>
      <c r="I336" s="193"/>
      <c r="J336" s="36"/>
      <c r="K336" s="36"/>
      <c r="L336" s="39"/>
      <c r="M336" s="194"/>
      <c r="N336" s="195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6" t="s">
        <v>174</v>
      </c>
      <c r="AU336" s="16" t="s">
        <v>90</v>
      </c>
    </row>
    <row r="337" spans="1:65" s="2" customFormat="1" ht="44.25" customHeight="1">
      <c r="A337" s="34"/>
      <c r="B337" s="35"/>
      <c r="C337" s="178" t="s">
        <v>590</v>
      </c>
      <c r="D337" s="178" t="s">
        <v>167</v>
      </c>
      <c r="E337" s="179" t="s">
        <v>591</v>
      </c>
      <c r="F337" s="180" t="s">
        <v>592</v>
      </c>
      <c r="G337" s="181" t="s">
        <v>190</v>
      </c>
      <c r="H337" s="182">
        <v>6.2649999999999997</v>
      </c>
      <c r="I337" s="183"/>
      <c r="J337" s="184">
        <f>ROUND(I337*H337,2)</f>
        <v>0</v>
      </c>
      <c r="K337" s="180" t="s">
        <v>171</v>
      </c>
      <c r="L337" s="39"/>
      <c r="M337" s="185" t="s">
        <v>79</v>
      </c>
      <c r="N337" s="186" t="s">
        <v>51</v>
      </c>
      <c r="O337" s="64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9" t="s">
        <v>172</v>
      </c>
      <c r="AT337" s="189" t="s">
        <v>167</v>
      </c>
      <c r="AU337" s="189" t="s">
        <v>90</v>
      </c>
      <c r="AY337" s="16" t="s">
        <v>165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6" t="s">
        <v>88</v>
      </c>
      <c r="BK337" s="190">
        <f>ROUND(I337*H337,2)</f>
        <v>0</v>
      </c>
      <c r="BL337" s="16" t="s">
        <v>172</v>
      </c>
      <c r="BM337" s="189" t="s">
        <v>593</v>
      </c>
    </row>
    <row r="338" spans="1:65" s="2" customFormat="1">
      <c r="A338" s="34"/>
      <c r="B338" s="35"/>
      <c r="C338" s="36"/>
      <c r="D338" s="191" t="s">
        <v>174</v>
      </c>
      <c r="E338" s="36"/>
      <c r="F338" s="192" t="s">
        <v>594</v>
      </c>
      <c r="G338" s="36"/>
      <c r="H338" s="36"/>
      <c r="I338" s="193"/>
      <c r="J338" s="36"/>
      <c r="K338" s="36"/>
      <c r="L338" s="39"/>
      <c r="M338" s="194"/>
      <c r="N338" s="195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6" t="s">
        <v>174</v>
      </c>
      <c r="AU338" s="16" t="s">
        <v>90</v>
      </c>
    </row>
    <row r="339" spans="1:65" s="2" customFormat="1" ht="37.9" customHeight="1">
      <c r="A339" s="34"/>
      <c r="B339" s="35"/>
      <c r="C339" s="178" t="s">
        <v>595</v>
      </c>
      <c r="D339" s="178" t="s">
        <v>167</v>
      </c>
      <c r="E339" s="179" t="s">
        <v>596</v>
      </c>
      <c r="F339" s="180" t="s">
        <v>597</v>
      </c>
      <c r="G339" s="181" t="s">
        <v>190</v>
      </c>
      <c r="H339" s="182">
        <v>0.126</v>
      </c>
      <c r="I339" s="183"/>
      <c r="J339" s="184">
        <f>ROUND(I339*H339,2)</f>
        <v>0</v>
      </c>
      <c r="K339" s="180" t="s">
        <v>171</v>
      </c>
      <c r="L339" s="39"/>
      <c r="M339" s="185" t="s">
        <v>79</v>
      </c>
      <c r="N339" s="186" t="s">
        <v>51</v>
      </c>
      <c r="O339" s="64"/>
      <c r="P339" s="187">
        <f>O339*H339</f>
        <v>0</v>
      </c>
      <c r="Q339" s="187">
        <v>0</v>
      </c>
      <c r="R339" s="187">
        <f>Q339*H339</f>
        <v>0</v>
      </c>
      <c r="S339" s="187">
        <v>0</v>
      </c>
      <c r="T339" s="18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9" t="s">
        <v>172</v>
      </c>
      <c r="AT339" s="189" t="s">
        <v>167</v>
      </c>
      <c r="AU339" s="189" t="s">
        <v>90</v>
      </c>
      <c r="AY339" s="16" t="s">
        <v>165</v>
      </c>
      <c r="BE339" s="190">
        <f>IF(N339="základní",J339,0)</f>
        <v>0</v>
      </c>
      <c r="BF339" s="190">
        <f>IF(N339="snížená",J339,0)</f>
        <v>0</v>
      </c>
      <c r="BG339" s="190">
        <f>IF(N339="zákl. přenesená",J339,0)</f>
        <v>0</v>
      </c>
      <c r="BH339" s="190">
        <f>IF(N339="sníž. přenesená",J339,0)</f>
        <v>0</v>
      </c>
      <c r="BI339" s="190">
        <f>IF(N339="nulová",J339,0)</f>
        <v>0</v>
      </c>
      <c r="BJ339" s="16" t="s">
        <v>88</v>
      </c>
      <c r="BK339" s="190">
        <f>ROUND(I339*H339,2)</f>
        <v>0</v>
      </c>
      <c r="BL339" s="16" t="s">
        <v>172</v>
      </c>
      <c r="BM339" s="189" t="s">
        <v>598</v>
      </c>
    </row>
    <row r="340" spans="1:65" s="2" customFormat="1">
      <c r="A340" s="34"/>
      <c r="B340" s="35"/>
      <c r="C340" s="36"/>
      <c r="D340" s="191" t="s">
        <v>174</v>
      </c>
      <c r="E340" s="36"/>
      <c r="F340" s="192" t="s">
        <v>599</v>
      </c>
      <c r="G340" s="36"/>
      <c r="H340" s="36"/>
      <c r="I340" s="193"/>
      <c r="J340" s="36"/>
      <c r="K340" s="36"/>
      <c r="L340" s="39"/>
      <c r="M340" s="194"/>
      <c r="N340" s="195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6" t="s">
        <v>174</v>
      </c>
      <c r="AU340" s="16" t="s">
        <v>90</v>
      </c>
    </row>
    <row r="341" spans="1:65" s="2" customFormat="1" ht="37.9" customHeight="1">
      <c r="A341" s="34"/>
      <c r="B341" s="35"/>
      <c r="C341" s="178" t="s">
        <v>600</v>
      </c>
      <c r="D341" s="178" t="s">
        <v>167</v>
      </c>
      <c r="E341" s="179" t="s">
        <v>601</v>
      </c>
      <c r="F341" s="180" t="s">
        <v>602</v>
      </c>
      <c r="G341" s="181" t="s">
        <v>190</v>
      </c>
      <c r="H341" s="182">
        <v>0.85199999999999998</v>
      </c>
      <c r="I341" s="183"/>
      <c r="J341" s="184">
        <f>ROUND(I341*H341,2)</f>
        <v>0</v>
      </c>
      <c r="K341" s="180" t="s">
        <v>171</v>
      </c>
      <c r="L341" s="39"/>
      <c r="M341" s="185" t="s">
        <v>79</v>
      </c>
      <c r="N341" s="186" t="s">
        <v>51</v>
      </c>
      <c r="O341" s="64"/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9" t="s">
        <v>172</v>
      </c>
      <c r="AT341" s="189" t="s">
        <v>167</v>
      </c>
      <c r="AU341" s="189" t="s">
        <v>90</v>
      </c>
      <c r="AY341" s="16" t="s">
        <v>165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6" t="s">
        <v>88</v>
      </c>
      <c r="BK341" s="190">
        <f>ROUND(I341*H341,2)</f>
        <v>0</v>
      </c>
      <c r="BL341" s="16" t="s">
        <v>172</v>
      </c>
      <c r="BM341" s="189" t="s">
        <v>603</v>
      </c>
    </row>
    <row r="342" spans="1:65" s="2" customFormat="1">
      <c r="A342" s="34"/>
      <c r="B342" s="35"/>
      <c r="C342" s="36"/>
      <c r="D342" s="191" t="s">
        <v>174</v>
      </c>
      <c r="E342" s="36"/>
      <c r="F342" s="192" t="s">
        <v>604</v>
      </c>
      <c r="G342" s="36"/>
      <c r="H342" s="36"/>
      <c r="I342" s="193"/>
      <c r="J342" s="36"/>
      <c r="K342" s="36"/>
      <c r="L342" s="39"/>
      <c r="M342" s="194"/>
      <c r="N342" s="195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6" t="s">
        <v>174</v>
      </c>
      <c r="AU342" s="16" t="s">
        <v>90</v>
      </c>
    </row>
    <row r="343" spans="1:65" s="2" customFormat="1" ht="44.25" customHeight="1">
      <c r="A343" s="34"/>
      <c r="B343" s="35"/>
      <c r="C343" s="178" t="s">
        <v>605</v>
      </c>
      <c r="D343" s="178" t="s">
        <v>167</v>
      </c>
      <c r="E343" s="179" t="s">
        <v>606</v>
      </c>
      <c r="F343" s="180" t="s">
        <v>607</v>
      </c>
      <c r="G343" s="181" t="s">
        <v>190</v>
      </c>
      <c r="H343" s="182">
        <v>0.628</v>
      </c>
      <c r="I343" s="183"/>
      <c r="J343" s="184">
        <f>ROUND(I343*H343,2)</f>
        <v>0</v>
      </c>
      <c r="K343" s="180" t="s">
        <v>171</v>
      </c>
      <c r="L343" s="39"/>
      <c r="M343" s="185" t="s">
        <v>79</v>
      </c>
      <c r="N343" s="186" t="s">
        <v>51</v>
      </c>
      <c r="O343" s="64"/>
      <c r="P343" s="187">
        <f>O343*H343</f>
        <v>0</v>
      </c>
      <c r="Q343" s="187">
        <v>0</v>
      </c>
      <c r="R343" s="187">
        <f>Q343*H343</f>
        <v>0</v>
      </c>
      <c r="S343" s="187">
        <v>0</v>
      </c>
      <c r="T343" s="18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9" t="s">
        <v>172</v>
      </c>
      <c r="AT343" s="189" t="s">
        <v>167</v>
      </c>
      <c r="AU343" s="189" t="s">
        <v>90</v>
      </c>
      <c r="AY343" s="16" t="s">
        <v>165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6" t="s">
        <v>88</v>
      </c>
      <c r="BK343" s="190">
        <f>ROUND(I343*H343,2)</f>
        <v>0</v>
      </c>
      <c r="BL343" s="16" t="s">
        <v>172</v>
      </c>
      <c r="BM343" s="189" t="s">
        <v>608</v>
      </c>
    </row>
    <row r="344" spans="1:65" s="2" customFormat="1">
      <c r="A344" s="34"/>
      <c r="B344" s="35"/>
      <c r="C344" s="36"/>
      <c r="D344" s="191" t="s">
        <v>174</v>
      </c>
      <c r="E344" s="36"/>
      <c r="F344" s="192" t="s">
        <v>609</v>
      </c>
      <c r="G344" s="36"/>
      <c r="H344" s="36"/>
      <c r="I344" s="193"/>
      <c r="J344" s="36"/>
      <c r="K344" s="36"/>
      <c r="L344" s="39"/>
      <c r="M344" s="194"/>
      <c r="N344" s="195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6" t="s">
        <v>174</v>
      </c>
      <c r="AU344" s="16" t="s">
        <v>90</v>
      </c>
    </row>
    <row r="345" spans="1:65" s="2" customFormat="1" ht="44.25" customHeight="1">
      <c r="A345" s="34"/>
      <c r="B345" s="35"/>
      <c r="C345" s="178" t="s">
        <v>610</v>
      </c>
      <c r="D345" s="178" t="s">
        <v>167</v>
      </c>
      <c r="E345" s="179" t="s">
        <v>611</v>
      </c>
      <c r="F345" s="180" t="s">
        <v>612</v>
      </c>
      <c r="G345" s="181" t="s">
        <v>190</v>
      </c>
      <c r="H345" s="182">
        <v>1.056</v>
      </c>
      <c r="I345" s="183"/>
      <c r="J345" s="184">
        <f>ROUND(I345*H345,2)</f>
        <v>0</v>
      </c>
      <c r="K345" s="180" t="s">
        <v>171</v>
      </c>
      <c r="L345" s="39"/>
      <c r="M345" s="185" t="s">
        <v>79</v>
      </c>
      <c r="N345" s="186" t="s">
        <v>51</v>
      </c>
      <c r="O345" s="64"/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172</v>
      </c>
      <c r="AT345" s="189" t="s">
        <v>167</v>
      </c>
      <c r="AU345" s="189" t="s">
        <v>90</v>
      </c>
      <c r="AY345" s="16" t="s">
        <v>165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6" t="s">
        <v>88</v>
      </c>
      <c r="BK345" s="190">
        <f>ROUND(I345*H345,2)</f>
        <v>0</v>
      </c>
      <c r="BL345" s="16" t="s">
        <v>172</v>
      </c>
      <c r="BM345" s="189" t="s">
        <v>613</v>
      </c>
    </row>
    <row r="346" spans="1:65" s="2" customFormat="1">
      <c r="A346" s="34"/>
      <c r="B346" s="35"/>
      <c r="C346" s="36"/>
      <c r="D346" s="191" t="s">
        <v>174</v>
      </c>
      <c r="E346" s="36"/>
      <c r="F346" s="192" t="s">
        <v>614</v>
      </c>
      <c r="G346" s="36"/>
      <c r="H346" s="36"/>
      <c r="I346" s="193"/>
      <c r="J346" s="36"/>
      <c r="K346" s="36"/>
      <c r="L346" s="39"/>
      <c r="M346" s="194"/>
      <c r="N346" s="195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6" t="s">
        <v>174</v>
      </c>
      <c r="AU346" s="16" t="s">
        <v>90</v>
      </c>
    </row>
    <row r="347" spans="1:65" s="12" customFormat="1" ht="22.9" customHeight="1">
      <c r="B347" s="162"/>
      <c r="C347" s="163"/>
      <c r="D347" s="164" t="s">
        <v>80</v>
      </c>
      <c r="E347" s="176" t="s">
        <v>615</v>
      </c>
      <c r="F347" s="176" t="s">
        <v>616</v>
      </c>
      <c r="G347" s="163"/>
      <c r="H347" s="163"/>
      <c r="I347" s="166"/>
      <c r="J347" s="177">
        <f>BK347</f>
        <v>0</v>
      </c>
      <c r="K347" s="163"/>
      <c r="L347" s="168"/>
      <c r="M347" s="169"/>
      <c r="N347" s="170"/>
      <c r="O347" s="170"/>
      <c r="P347" s="171">
        <f>SUM(P348:P349)</f>
        <v>0</v>
      </c>
      <c r="Q347" s="170"/>
      <c r="R347" s="171">
        <f>SUM(R348:R349)</f>
        <v>0</v>
      </c>
      <c r="S347" s="170"/>
      <c r="T347" s="172">
        <f>SUM(T348:T349)</f>
        <v>0</v>
      </c>
      <c r="AR347" s="173" t="s">
        <v>88</v>
      </c>
      <c r="AT347" s="174" t="s">
        <v>80</v>
      </c>
      <c r="AU347" s="174" t="s">
        <v>88</v>
      </c>
      <c r="AY347" s="173" t="s">
        <v>165</v>
      </c>
      <c r="BK347" s="175">
        <f>SUM(BK348:BK349)</f>
        <v>0</v>
      </c>
    </row>
    <row r="348" spans="1:65" s="2" customFormat="1" ht="55.5" customHeight="1">
      <c r="A348" s="34"/>
      <c r="B348" s="35"/>
      <c r="C348" s="178" t="s">
        <v>617</v>
      </c>
      <c r="D348" s="178" t="s">
        <v>167</v>
      </c>
      <c r="E348" s="179" t="s">
        <v>618</v>
      </c>
      <c r="F348" s="180" t="s">
        <v>619</v>
      </c>
      <c r="G348" s="181" t="s">
        <v>190</v>
      </c>
      <c r="H348" s="182">
        <v>24.876000000000001</v>
      </c>
      <c r="I348" s="183"/>
      <c r="J348" s="184">
        <f>ROUND(I348*H348,2)</f>
        <v>0</v>
      </c>
      <c r="K348" s="180" t="s">
        <v>171</v>
      </c>
      <c r="L348" s="39"/>
      <c r="M348" s="185" t="s">
        <v>79</v>
      </c>
      <c r="N348" s="186" t="s">
        <v>51</v>
      </c>
      <c r="O348" s="64"/>
      <c r="P348" s="187">
        <f>O348*H348</f>
        <v>0</v>
      </c>
      <c r="Q348" s="187">
        <v>0</v>
      </c>
      <c r="R348" s="187">
        <f>Q348*H348</f>
        <v>0</v>
      </c>
      <c r="S348" s="187">
        <v>0</v>
      </c>
      <c r="T348" s="18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9" t="s">
        <v>172</v>
      </c>
      <c r="AT348" s="189" t="s">
        <v>167</v>
      </c>
      <c r="AU348" s="189" t="s">
        <v>90</v>
      </c>
      <c r="AY348" s="16" t="s">
        <v>165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16" t="s">
        <v>88</v>
      </c>
      <c r="BK348" s="190">
        <f>ROUND(I348*H348,2)</f>
        <v>0</v>
      </c>
      <c r="BL348" s="16" t="s">
        <v>172</v>
      </c>
      <c r="BM348" s="189" t="s">
        <v>620</v>
      </c>
    </row>
    <row r="349" spans="1:65" s="2" customFormat="1">
      <c r="A349" s="34"/>
      <c r="B349" s="35"/>
      <c r="C349" s="36"/>
      <c r="D349" s="191" t="s">
        <v>174</v>
      </c>
      <c r="E349" s="36"/>
      <c r="F349" s="192" t="s">
        <v>621</v>
      </c>
      <c r="G349" s="36"/>
      <c r="H349" s="36"/>
      <c r="I349" s="193"/>
      <c r="J349" s="36"/>
      <c r="K349" s="36"/>
      <c r="L349" s="39"/>
      <c r="M349" s="194"/>
      <c r="N349" s="195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6" t="s">
        <v>174</v>
      </c>
      <c r="AU349" s="16" t="s">
        <v>90</v>
      </c>
    </row>
    <row r="350" spans="1:65" s="12" customFormat="1" ht="25.9" customHeight="1">
      <c r="B350" s="162"/>
      <c r="C350" s="163"/>
      <c r="D350" s="164" t="s">
        <v>80</v>
      </c>
      <c r="E350" s="165" t="s">
        <v>622</v>
      </c>
      <c r="F350" s="165" t="s">
        <v>623</v>
      </c>
      <c r="G350" s="163"/>
      <c r="H350" s="163"/>
      <c r="I350" s="166"/>
      <c r="J350" s="167">
        <f>BK350</f>
        <v>0</v>
      </c>
      <c r="K350" s="163"/>
      <c r="L350" s="168"/>
      <c r="M350" s="169"/>
      <c r="N350" s="170"/>
      <c r="O350" s="170"/>
      <c r="P350" s="171">
        <f>P351+P385+P402+P429+P459+P497+P624+P631+P640+P646+P659+P683+P694+P723+P751+P772+P804+P820</f>
        <v>0</v>
      </c>
      <c r="Q350" s="170"/>
      <c r="R350" s="171">
        <f>R351+R385+R402+R429+R459+R497+R624+R631+R640+R646+R659+R683+R694+R723+R751+R772+R804+R820</f>
        <v>5.3965654484450001</v>
      </c>
      <c r="S350" s="170"/>
      <c r="T350" s="172">
        <f>T351+T385+T402+T429+T459+T497+T624+T631+T640+T646+T659+T683+T694+T723+T751+T772+T804+T820</f>
        <v>0</v>
      </c>
      <c r="AR350" s="173" t="s">
        <v>90</v>
      </c>
      <c r="AT350" s="174" t="s">
        <v>80</v>
      </c>
      <c r="AU350" s="174" t="s">
        <v>81</v>
      </c>
      <c r="AY350" s="173" t="s">
        <v>165</v>
      </c>
      <c r="BK350" s="175">
        <f>BK351+BK385+BK402+BK429+BK459+BK497+BK624+BK631+BK640+BK646+BK659+BK683+BK694+BK723+BK751+BK772+BK804+BK820</f>
        <v>0</v>
      </c>
    </row>
    <row r="351" spans="1:65" s="12" customFormat="1" ht="22.9" customHeight="1">
      <c r="B351" s="162"/>
      <c r="C351" s="163"/>
      <c r="D351" s="164" t="s">
        <v>80</v>
      </c>
      <c r="E351" s="176" t="s">
        <v>624</v>
      </c>
      <c r="F351" s="176" t="s">
        <v>625</v>
      </c>
      <c r="G351" s="163"/>
      <c r="H351" s="163"/>
      <c r="I351" s="166"/>
      <c r="J351" s="177">
        <f>BK351</f>
        <v>0</v>
      </c>
      <c r="K351" s="163"/>
      <c r="L351" s="168"/>
      <c r="M351" s="169"/>
      <c r="N351" s="170"/>
      <c r="O351" s="170"/>
      <c r="P351" s="171">
        <f>SUM(P352:P384)</f>
        <v>0</v>
      </c>
      <c r="Q351" s="170"/>
      <c r="R351" s="171">
        <f>SUM(R352:R384)</f>
        <v>0.4708514325</v>
      </c>
      <c r="S351" s="170"/>
      <c r="T351" s="172">
        <f>SUM(T352:T384)</f>
        <v>0</v>
      </c>
      <c r="AR351" s="173" t="s">
        <v>90</v>
      </c>
      <c r="AT351" s="174" t="s">
        <v>80</v>
      </c>
      <c r="AU351" s="174" t="s">
        <v>88</v>
      </c>
      <c r="AY351" s="173" t="s">
        <v>165</v>
      </c>
      <c r="BK351" s="175">
        <f>SUM(BK352:BK384)</f>
        <v>0</v>
      </c>
    </row>
    <row r="352" spans="1:65" s="2" customFormat="1" ht="37.9" customHeight="1">
      <c r="A352" s="34"/>
      <c r="B352" s="35"/>
      <c r="C352" s="178" t="s">
        <v>626</v>
      </c>
      <c r="D352" s="178" t="s">
        <v>167</v>
      </c>
      <c r="E352" s="179" t="s">
        <v>627</v>
      </c>
      <c r="F352" s="180" t="s">
        <v>628</v>
      </c>
      <c r="G352" s="181" t="s">
        <v>213</v>
      </c>
      <c r="H352" s="182">
        <v>11.25</v>
      </c>
      <c r="I352" s="183"/>
      <c r="J352" s="184">
        <f>ROUND(I352*H352,2)</f>
        <v>0</v>
      </c>
      <c r="K352" s="180" t="s">
        <v>171</v>
      </c>
      <c r="L352" s="39"/>
      <c r="M352" s="185" t="s">
        <v>79</v>
      </c>
      <c r="N352" s="186" t="s">
        <v>51</v>
      </c>
      <c r="O352" s="64"/>
      <c r="P352" s="187">
        <f>O352*H352</f>
        <v>0</v>
      </c>
      <c r="Q352" s="187">
        <v>0</v>
      </c>
      <c r="R352" s="187">
        <f>Q352*H352</f>
        <v>0</v>
      </c>
      <c r="S352" s="187">
        <v>0</v>
      </c>
      <c r="T352" s="18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9" t="s">
        <v>270</v>
      </c>
      <c r="AT352" s="189" t="s">
        <v>167</v>
      </c>
      <c r="AU352" s="189" t="s">
        <v>90</v>
      </c>
      <c r="AY352" s="16" t="s">
        <v>165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16" t="s">
        <v>88</v>
      </c>
      <c r="BK352" s="190">
        <f>ROUND(I352*H352,2)</f>
        <v>0</v>
      </c>
      <c r="BL352" s="16" t="s">
        <v>270</v>
      </c>
      <c r="BM352" s="189" t="s">
        <v>629</v>
      </c>
    </row>
    <row r="353" spans="1:65" s="2" customFormat="1">
      <c r="A353" s="34"/>
      <c r="B353" s="35"/>
      <c r="C353" s="36"/>
      <c r="D353" s="191" t="s">
        <v>174</v>
      </c>
      <c r="E353" s="36"/>
      <c r="F353" s="192" t="s">
        <v>630</v>
      </c>
      <c r="G353" s="36"/>
      <c r="H353" s="36"/>
      <c r="I353" s="193"/>
      <c r="J353" s="36"/>
      <c r="K353" s="36"/>
      <c r="L353" s="39"/>
      <c r="M353" s="194"/>
      <c r="N353" s="195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6" t="s">
        <v>174</v>
      </c>
      <c r="AU353" s="16" t="s">
        <v>90</v>
      </c>
    </row>
    <row r="354" spans="1:65" s="13" customFormat="1">
      <c r="B354" s="196"/>
      <c r="C354" s="197"/>
      <c r="D354" s="198" t="s">
        <v>176</v>
      </c>
      <c r="E354" s="199" t="s">
        <v>79</v>
      </c>
      <c r="F354" s="200" t="s">
        <v>631</v>
      </c>
      <c r="G354" s="197"/>
      <c r="H354" s="201">
        <v>11.25</v>
      </c>
      <c r="I354" s="202"/>
      <c r="J354" s="197"/>
      <c r="K354" s="197"/>
      <c r="L354" s="203"/>
      <c r="M354" s="204"/>
      <c r="N354" s="205"/>
      <c r="O354" s="205"/>
      <c r="P354" s="205"/>
      <c r="Q354" s="205"/>
      <c r="R354" s="205"/>
      <c r="S354" s="205"/>
      <c r="T354" s="206"/>
      <c r="AT354" s="207" t="s">
        <v>176</v>
      </c>
      <c r="AU354" s="207" t="s">
        <v>90</v>
      </c>
      <c r="AV354" s="13" t="s">
        <v>90</v>
      </c>
      <c r="AW354" s="13" t="s">
        <v>39</v>
      </c>
      <c r="AX354" s="13" t="s">
        <v>81</v>
      </c>
      <c r="AY354" s="207" t="s">
        <v>165</v>
      </c>
    </row>
    <row r="355" spans="1:65" s="2" customFormat="1" ht="16.5" customHeight="1">
      <c r="A355" s="34"/>
      <c r="B355" s="35"/>
      <c r="C355" s="208" t="s">
        <v>632</v>
      </c>
      <c r="D355" s="208" t="s">
        <v>322</v>
      </c>
      <c r="E355" s="209" t="s">
        <v>633</v>
      </c>
      <c r="F355" s="210" t="s">
        <v>634</v>
      </c>
      <c r="G355" s="211" t="s">
        <v>190</v>
      </c>
      <c r="H355" s="212">
        <v>4.0000000000000001E-3</v>
      </c>
      <c r="I355" s="213"/>
      <c r="J355" s="214">
        <f>ROUND(I355*H355,2)</f>
        <v>0</v>
      </c>
      <c r="K355" s="210" t="s">
        <v>171</v>
      </c>
      <c r="L355" s="215"/>
      <c r="M355" s="216" t="s">
        <v>79</v>
      </c>
      <c r="N355" s="217" t="s">
        <v>51</v>
      </c>
      <c r="O355" s="64"/>
      <c r="P355" s="187">
        <f>O355*H355</f>
        <v>0</v>
      </c>
      <c r="Q355" s="187">
        <v>1</v>
      </c>
      <c r="R355" s="187">
        <f>Q355*H355</f>
        <v>4.0000000000000001E-3</v>
      </c>
      <c r="S355" s="187">
        <v>0</v>
      </c>
      <c r="T355" s="18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9" t="s">
        <v>375</v>
      </c>
      <c r="AT355" s="189" t="s">
        <v>322</v>
      </c>
      <c r="AU355" s="189" t="s">
        <v>90</v>
      </c>
      <c r="AY355" s="16" t="s">
        <v>165</v>
      </c>
      <c r="BE355" s="190">
        <f>IF(N355="základní",J355,0)</f>
        <v>0</v>
      </c>
      <c r="BF355" s="190">
        <f>IF(N355="snížená",J355,0)</f>
        <v>0</v>
      </c>
      <c r="BG355" s="190">
        <f>IF(N355="zákl. přenesená",J355,0)</f>
        <v>0</v>
      </c>
      <c r="BH355" s="190">
        <f>IF(N355="sníž. přenesená",J355,0)</f>
        <v>0</v>
      </c>
      <c r="BI355" s="190">
        <f>IF(N355="nulová",J355,0)</f>
        <v>0</v>
      </c>
      <c r="BJ355" s="16" t="s">
        <v>88</v>
      </c>
      <c r="BK355" s="190">
        <f>ROUND(I355*H355,2)</f>
        <v>0</v>
      </c>
      <c r="BL355" s="16" t="s">
        <v>270</v>
      </c>
      <c r="BM355" s="189" t="s">
        <v>635</v>
      </c>
    </row>
    <row r="356" spans="1:65" s="13" customFormat="1">
      <c r="B356" s="196"/>
      <c r="C356" s="197"/>
      <c r="D356" s="198" t="s">
        <v>176</v>
      </c>
      <c r="E356" s="197"/>
      <c r="F356" s="200" t="s">
        <v>636</v>
      </c>
      <c r="G356" s="197"/>
      <c r="H356" s="201">
        <v>4.0000000000000001E-3</v>
      </c>
      <c r="I356" s="202"/>
      <c r="J356" s="197"/>
      <c r="K356" s="197"/>
      <c r="L356" s="203"/>
      <c r="M356" s="204"/>
      <c r="N356" s="205"/>
      <c r="O356" s="205"/>
      <c r="P356" s="205"/>
      <c r="Q356" s="205"/>
      <c r="R356" s="205"/>
      <c r="S356" s="205"/>
      <c r="T356" s="206"/>
      <c r="AT356" s="207" t="s">
        <v>176</v>
      </c>
      <c r="AU356" s="207" t="s">
        <v>90</v>
      </c>
      <c r="AV356" s="13" t="s">
        <v>90</v>
      </c>
      <c r="AW356" s="13" t="s">
        <v>4</v>
      </c>
      <c r="AX356" s="13" t="s">
        <v>88</v>
      </c>
      <c r="AY356" s="207" t="s">
        <v>165</v>
      </c>
    </row>
    <row r="357" spans="1:65" s="2" customFormat="1" ht="33" customHeight="1">
      <c r="A357" s="34"/>
      <c r="B357" s="35"/>
      <c r="C357" s="178" t="s">
        <v>637</v>
      </c>
      <c r="D357" s="178" t="s">
        <v>167</v>
      </c>
      <c r="E357" s="179" t="s">
        <v>638</v>
      </c>
      <c r="F357" s="180" t="s">
        <v>639</v>
      </c>
      <c r="G357" s="181" t="s">
        <v>213</v>
      </c>
      <c r="H357" s="182">
        <v>23.204999999999998</v>
      </c>
      <c r="I357" s="183"/>
      <c r="J357" s="184">
        <f>ROUND(I357*H357,2)</f>
        <v>0</v>
      </c>
      <c r="K357" s="180" t="s">
        <v>171</v>
      </c>
      <c r="L357" s="39"/>
      <c r="M357" s="185" t="s">
        <v>79</v>
      </c>
      <c r="N357" s="186" t="s">
        <v>51</v>
      </c>
      <c r="O357" s="64"/>
      <c r="P357" s="187">
        <f>O357*H357</f>
        <v>0</v>
      </c>
      <c r="Q357" s="187">
        <v>0</v>
      </c>
      <c r="R357" s="187">
        <f>Q357*H357</f>
        <v>0</v>
      </c>
      <c r="S357" s="187">
        <v>0</v>
      </c>
      <c r="T357" s="18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9" t="s">
        <v>270</v>
      </c>
      <c r="AT357" s="189" t="s">
        <v>167</v>
      </c>
      <c r="AU357" s="189" t="s">
        <v>90</v>
      </c>
      <c r="AY357" s="16" t="s">
        <v>165</v>
      </c>
      <c r="BE357" s="190">
        <f>IF(N357="základní",J357,0)</f>
        <v>0</v>
      </c>
      <c r="BF357" s="190">
        <f>IF(N357="snížená",J357,0)</f>
        <v>0</v>
      </c>
      <c r="BG357" s="190">
        <f>IF(N357="zákl. přenesená",J357,0)</f>
        <v>0</v>
      </c>
      <c r="BH357" s="190">
        <f>IF(N357="sníž. přenesená",J357,0)</f>
        <v>0</v>
      </c>
      <c r="BI357" s="190">
        <f>IF(N357="nulová",J357,0)</f>
        <v>0</v>
      </c>
      <c r="BJ357" s="16" t="s">
        <v>88</v>
      </c>
      <c r="BK357" s="190">
        <f>ROUND(I357*H357,2)</f>
        <v>0</v>
      </c>
      <c r="BL357" s="16" t="s">
        <v>270</v>
      </c>
      <c r="BM357" s="189" t="s">
        <v>640</v>
      </c>
    </row>
    <row r="358" spans="1:65" s="2" customFormat="1">
      <c r="A358" s="34"/>
      <c r="B358" s="35"/>
      <c r="C358" s="36"/>
      <c r="D358" s="191" t="s">
        <v>174</v>
      </c>
      <c r="E358" s="36"/>
      <c r="F358" s="192" t="s">
        <v>641</v>
      </c>
      <c r="G358" s="36"/>
      <c r="H358" s="36"/>
      <c r="I358" s="193"/>
      <c r="J358" s="36"/>
      <c r="K358" s="36"/>
      <c r="L358" s="39"/>
      <c r="M358" s="194"/>
      <c r="N358" s="195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6" t="s">
        <v>174</v>
      </c>
      <c r="AU358" s="16" t="s">
        <v>90</v>
      </c>
    </row>
    <row r="359" spans="1:65" s="13" customFormat="1" ht="22.5">
      <c r="B359" s="196"/>
      <c r="C359" s="197"/>
      <c r="D359" s="198" t="s">
        <v>176</v>
      </c>
      <c r="E359" s="199" t="s">
        <v>79</v>
      </c>
      <c r="F359" s="200" t="s">
        <v>642</v>
      </c>
      <c r="G359" s="197"/>
      <c r="H359" s="201">
        <v>23.204999999999998</v>
      </c>
      <c r="I359" s="202"/>
      <c r="J359" s="197"/>
      <c r="K359" s="197"/>
      <c r="L359" s="203"/>
      <c r="M359" s="204"/>
      <c r="N359" s="205"/>
      <c r="O359" s="205"/>
      <c r="P359" s="205"/>
      <c r="Q359" s="205"/>
      <c r="R359" s="205"/>
      <c r="S359" s="205"/>
      <c r="T359" s="206"/>
      <c r="AT359" s="207" t="s">
        <v>176</v>
      </c>
      <c r="AU359" s="207" t="s">
        <v>90</v>
      </c>
      <c r="AV359" s="13" t="s">
        <v>90</v>
      </c>
      <c r="AW359" s="13" t="s">
        <v>39</v>
      </c>
      <c r="AX359" s="13" t="s">
        <v>81</v>
      </c>
      <c r="AY359" s="207" t="s">
        <v>165</v>
      </c>
    </row>
    <row r="360" spans="1:65" s="2" customFormat="1" ht="16.5" customHeight="1">
      <c r="A360" s="34"/>
      <c r="B360" s="35"/>
      <c r="C360" s="208" t="s">
        <v>643</v>
      </c>
      <c r="D360" s="208" t="s">
        <v>322</v>
      </c>
      <c r="E360" s="209" t="s">
        <v>633</v>
      </c>
      <c r="F360" s="210" t="s">
        <v>634</v>
      </c>
      <c r="G360" s="211" t="s">
        <v>190</v>
      </c>
      <c r="H360" s="212">
        <v>8.0000000000000002E-3</v>
      </c>
      <c r="I360" s="213"/>
      <c r="J360" s="214">
        <f>ROUND(I360*H360,2)</f>
        <v>0</v>
      </c>
      <c r="K360" s="210" t="s">
        <v>171</v>
      </c>
      <c r="L360" s="215"/>
      <c r="M360" s="216" t="s">
        <v>79</v>
      </c>
      <c r="N360" s="217" t="s">
        <v>51</v>
      </c>
      <c r="O360" s="64"/>
      <c r="P360" s="187">
        <f>O360*H360</f>
        <v>0</v>
      </c>
      <c r="Q360" s="187">
        <v>1</v>
      </c>
      <c r="R360" s="187">
        <f>Q360*H360</f>
        <v>8.0000000000000002E-3</v>
      </c>
      <c r="S360" s="187">
        <v>0</v>
      </c>
      <c r="T360" s="18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89" t="s">
        <v>375</v>
      </c>
      <c r="AT360" s="189" t="s">
        <v>322</v>
      </c>
      <c r="AU360" s="189" t="s">
        <v>90</v>
      </c>
      <c r="AY360" s="16" t="s">
        <v>165</v>
      </c>
      <c r="BE360" s="190">
        <f>IF(N360="základní",J360,0)</f>
        <v>0</v>
      </c>
      <c r="BF360" s="190">
        <f>IF(N360="snížená",J360,0)</f>
        <v>0</v>
      </c>
      <c r="BG360" s="190">
        <f>IF(N360="zákl. přenesená",J360,0)</f>
        <v>0</v>
      </c>
      <c r="BH360" s="190">
        <f>IF(N360="sníž. přenesená",J360,0)</f>
        <v>0</v>
      </c>
      <c r="BI360" s="190">
        <f>IF(N360="nulová",J360,0)</f>
        <v>0</v>
      </c>
      <c r="BJ360" s="16" t="s">
        <v>88</v>
      </c>
      <c r="BK360" s="190">
        <f>ROUND(I360*H360,2)</f>
        <v>0</v>
      </c>
      <c r="BL360" s="16" t="s">
        <v>270</v>
      </c>
      <c r="BM360" s="189" t="s">
        <v>644</v>
      </c>
    </row>
    <row r="361" spans="1:65" s="13" customFormat="1">
      <c r="B361" s="196"/>
      <c r="C361" s="197"/>
      <c r="D361" s="198" t="s">
        <v>176</v>
      </c>
      <c r="E361" s="197"/>
      <c r="F361" s="200" t="s">
        <v>645</v>
      </c>
      <c r="G361" s="197"/>
      <c r="H361" s="201">
        <v>8.0000000000000002E-3</v>
      </c>
      <c r="I361" s="202"/>
      <c r="J361" s="197"/>
      <c r="K361" s="197"/>
      <c r="L361" s="203"/>
      <c r="M361" s="204"/>
      <c r="N361" s="205"/>
      <c r="O361" s="205"/>
      <c r="P361" s="205"/>
      <c r="Q361" s="205"/>
      <c r="R361" s="205"/>
      <c r="S361" s="205"/>
      <c r="T361" s="206"/>
      <c r="AT361" s="207" t="s">
        <v>176</v>
      </c>
      <c r="AU361" s="207" t="s">
        <v>90</v>
      </c>
      <c r="AV361" s="13" t="s">
        <v>90</v>
      </c>
      <c r="AW361" s="13" t="s">
        <v>4</v>
      </c>
      <c r="AX361" s="13" t="s">
        <v>88</v>
      </c>
      <c r="AY361" s="207" t="s">
        <v>165</v>
      </c>
    </row>
    <row r="362" spans="1:65" s="2" customFormat="1" ht="24.2" customHeight="1">
      <c r="A362" s="34"/>
      <c r="B362" s="35"/>
      <c r="C362" s="178" t="s">
        <v>646</v>
      </c>
      <c r="D362" s="178" t="s">
        <v>167</v>
      </c>
      <c r="E362" s="179" t="s">
        <v>647</v>
      </c>
      <c r="F362" s="180" t="s">
        <v>648</v>
      </c>
      <c r="G362" s="181" t="s">
        <v>213</v>
      </c>
      <c r="H362" s="182">
        <v>22.5</v>
      </c>
      <c r="I362" s="183"/>
      <c r="J362" s="184">
        <f>ROUND(I362*H362,2)</f>
        <v>0</v>
      </c>
      <c r="K362" s="180" t="s">
        <v>171</v>
      </c>
      <c r="L362" s="39"/>
      <c r="M362" s="185" t="s">
        <v>79</v>
      </c>
      <c r="N362" s="186" t="s">
        <v>51</v>
      </c>
      <c r="O362" s="64"/>
      <c r="P362" s="187">
        <f>O362*H362</f>
        <v>0</v>
      </c>
      <c r="Q362" s="187">
        <v>3.9825E-4</v>
      </c>
      <c r="R362" s="187">
        <f>Q362*H362</f>
        <v>8.9606249999999998E-3</v>
      </c>
      <c r="S362" s="187">
        <v>0</v>
      </c>
      <c r="T362" s="18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9" t="s">
        <v>270</v>
      </c>
      <c r="AT362" s="189" t="s">
        <v>167</v>
      </c>
      <c r="AU362" s="189" t="s">
        <v>90</v>
      </c>
      <c r="AY362" s="16" t="s">
        <v>165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6" t="s">
        <v>88</v>
      </c>
      <c r="BK362" s="190">
        <f>ROUND(I362*H362,2)</f>
        <v>0</v>
      </c>
      <c r="BL362" s="16" t="s">
        <v>270</v>
      </c>
      <c r="BM362" s="189" t="s">
        <v>649</v>
      </c>
    </row>
    <row r="363" spans="1:65" s="2" customFormat="1">
      <c r="A363" s="34"/>
      <c r="B363" s="35"/>
      <c r="C363" s="36"/>
      <c r="D363" s="191" t="s">
        <v>174</v>
      </c>
      <c r="E363" s="36"/>
      <c r="F363" s="192" t="s">
        <v>650</v>
      </c>
      <c r="G363" s="36"/>
      <c r="H363" s="36"/>
      <c r="I363" s="193"/>
      <c r="J363" s="36"/>
      <c r="K363" s="36"/>
      <c r="L363" s="39"/>
      <c r="M363" s="194"/>
      <c r="N363" s="195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6" t="s">
        <v>174</v>
      </c>
      <c r="AU363" s="16" t="s">
        <v>90</v>
      </c>
    </row>
    <row r="364" spans="1:65" s="13" customFormat="1">
      <c r="B364" s="196"/>
      <c r="C364" s="197"/>
      <c r="D364" s="198" t="s">
        <v>176</v>
      </c>
      <c r="E364" s="199" t="s">
        <v>79</v>
      </c>
      <c r="F364" s="200" t="s">
        <v>651</v>
      </c>
      <c r="G364" s="197"/>
      <c r="H364" s="201">
        <v>22.5</v>
      </c>
      <c r="I364" s="202"/>
      <c r="J364" s="197"/>
      <c r="K364" s="197"/>
      <c r="L364" s="203"/>
      <c r="M364" s="204"/>
      <c r="N364" s="205"/>
      <c r="O364" s="205"/>
      <c r="P364" s="205"/>
      <c r="Q364" s="205"/>
      <c r="R364" s="205"/>
      <c r="S364" s="205"/>
      <c r="T364" s="206"/>
      <c r="AT364" s="207" t="s">
        <v>176</v>
      </c>
      <c r="AU364" s="207" t="s">
        <v>90</v>
      </c>
      <c r="AV364" s="13" t="s">
        <v>90</v>
      </c>
      <c r="AW364" s="13" t="s">
        <v>39</v>
      </c>
      <c r="AX364" s="13" t="s">
        <v>81</v>
      </c>
      <c r="AY364" s="207" t="s">
        <v>165</v>
      </c>
    </row>
    <row r="365" spans="1:65" s="2" customFormat="1" ht="44.25" customHeight="1">
      <c r="A365" s="34"/>
      <c r="B365" s="35"/>
      <c r="C365" s="208" t="s">
        <v>652</v>
      </c>
      <c r="D365" s="208" t="s">
        <v>322</v>
      </c>
      <c r="E365" s="209" t="s">
        <v>653</v>
      </c>
      <c r="F365" s="210" t="s">
        <v>654</v>
      </c>
      <c r="G365" s="211" t="s">
        <v>213</v>
      </c>
      <c r="H365" s="212">
        <v>13.112</v>
      </c>
      <c r="I365" s="213"/>
      <c r="J365" s="214">
        <f>ROUND(I365*H365,2)</f>
        <v>0</v>
      </c>
      <c r="K365" s="210" t="s">
        <v>171</v>
      </c>
      <c r="L365" s="215"/>
      <c r="M365" s="216" t="s">
        <v>79</v>
      </c>
      <c r="N365" s="217" t="s">
        <v>51</v>
      </c>
      <c r="O365" s="64"/>
      <c r="P365" s="187">
        <f>O365*H365</f>
        <v>0</v>
      </c>
      <c r="Q365" s="187">
        <v>5.4000000000000003E-3</v>
      </c>
      <c r="R365" s="187">
        <f>Q365*H365</f>
        <v>7.0804800000000001E-2</v>
      </c>
      <c r="S365" s="187">
        <v>0</v>
      </c>
      <c r="T365" s="18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9" t="s">
        <v>375</v>
      </c>
      <c r="AT365" s="189" t="s">
        <v>322</v>
      </c>
      <c r="AU365" s="189" t="s">
        <v>90</v>
      </c>
      <c r="AY365" s="16" t="s">
        <v>165</v>
      </c>
      <c r="BE365" s="190">
        <f>IF(N365="základní",J365,0)</f>
        <v>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6" t="s">
        <v>88</v>
      </c>
      <c r="BK365" s="190">
        <f>ROUND(I365*H365,2)</f>
        <v>0</v>
      </c>
      <c r="BL365" s="16" t="s">
        <v>270</v>
      </c>
      <c r="BM365" s="189" t="s">
        <v>655</v>
      </c>
    </row>
    <row r="366" spans="1:65" s="13" customFormat="1">
      <c r="B366" s="196"/>
      <c r="C366" s="197"/>
      <c r="D366" s="198" t="s">
        <v>176</v>
      </c>
      <c r="E366" s="199" t="s">
        <v>79</v>
      </c>
      <c r="F366" s="200" t="s">
        <v>631</v>
      </c>
      <c r="G366" s="197"/>
      <c r="H366" s="201">
        <v>11.25</v>
      </c>
      <c r="I366" s="202"/>
      <c r="J366" s="197"/>
      <c r="K366" s="197"/>
      <c r="L366" s="203"/>
      <c r="M366" s="204"/>
      <c r="N366" s="205"/>
      <c r="O366" s="205"/>
      <c r="P366" s="205"/>
      <c r="Q366" s="205"/>
      <c r="R366" s="205"/>
      <c r="S366" s="205"/>
      <c r="T366" s="206"/>
      <c r="AT366" s="207" t="s">
        <v>176</v>
      </c>
      <c r="AU366" s="207" t="s">
        <v>90</v>
      </c>
      <c r="AV366" s="13" t="s">
        <v>90</v>
      </c>
      <c r="AW366" s="13" t="s">
        <v>39</v>
      </c>
      <c r="AX366" s="13" t="s">
        <v>81</v>
      </c>
      <c r="AY366" s="207" t="s">
        <v>165</v>
      </c>
    </row>
    <row r="367" spans="1:65" s="13" customFormat="1">
      <c r="B367" s="196"/>
      <c r="C367" s="197"/>
      <c r="D367" s="198" t="s">
        <v>176</v>
      </c>
      <c r="E367" s="197"/>
      <c r="F367" s="200" t="s">
        <v>656</v>
      </c>
      <c r="G367" s="197"/>
      <c r="H367" s="201">
        <v>13.112</v>
      </c>
      <c r="I367" s="202"/>
      <c r="J367" s="197"/>
      <c r="K367" s="197"/>
      <c r="L367" s="203"/>
      <c r="M367" s="204"/>
      <c r="N367" s="205"/>
      <c r="O367" s="205"/>
      <c r="P367" s="205"/>
      <c r="Q367" s="205"/>
      <c r="R367" s="205"/>
      <c r="S367" s="205"/>
      <c r="T367" s="206"/>
      <c r="AT367" s="207" t="s">
        <v>176</v>
      </c>
      <c r="AU367" s="207" t="s">
        <v>90</v>
      </c>
      <c r="AV367" s="13" t="s">
        <v>90</v>
      </c>
      <c r="AW367" s="13" t="s">
        <v>4</v>
      </c>
      <c r="AX367" s="13" t="s">
        <v>88</v>
      </c>
      <c r="AY367" s="207" t="s">
        <v>165</v>
      </c>
    </row>
    <row r="368" spans="1:65" s="2" customFormat="1" ht="49.15" customHeight="1">
      <c r="A368" s="34"/>
      <c r="B368" s="35"/>
      <c r="C368" s="208" t="s">
        <v>657</v>
      </c>
      <c r="D368" s="208" t="s">
        <v>322</v>
      </c>
      <c r="E368" s="209" t="s">
        <v>658</v>
      </c>
      <c r="F368" s="210" t="s">
        <v>659</v>
      </c>
      <c r="G368" s="211" t="s">
        <v>213</v>
      </c>
      <c r="H368" s="212">
        <v>13.112</v>
      </c>
      <c r="I368" s="213"/>
      <c r="J368" s="214">
        <f>ROUND(I368*H368,2)</f>
        <v>0</v>
      </c>
      <c r="K368" s="210" t="s">
        <v>171</v>
      </c>
      <c r="L368" s="215"/>
      <c r="M368" s="216" t="s">
        <v>79</v>
      </c>
      <c r="N368" s="217" t="s">
        <v>51</v>
      </c>
      <c r="O368" s="64"/>
      <c r="P368" s="187">
        <f>O368*H368</f>
        <v>0</v>
      </c>
      <c r="Q368" s="187">
        <v>5.3E-3</v>
      </c>
      <c r="R368" s="187">
        <f>Q368*H368</f>
        <v>6.9493600000000003E-2</v>
      </c>
      <c r="S368" s="187">
        <v>0</v>
      </c>
      <c r="T368" s="18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89" t="s">
        <v>375</v>
      </c>
      <c r="AT368" s="189" t="s">
        <v>322</v>
      </c>
      <c r="AU368" s="189" t="s">
        <v>90</v>
      </c>
      <c r="AY368" s="16" t="s">
        <v>165</v>
      </c>
      <c r="BE368" s="190">
        <f>IF(N368="základní",J368,0)</f>
        <v>0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16" t="s">
        <v>88</v>
      </c>
      <c r="BK368" s="190">
        <f>ROUND(I368*H368,2)</f>
        <v>0</v>
      </c>
      <c r="BL368" s="16" t="s">
        <v>270</v>
      </c>
      <c r="BM368" s="189" t="s">
        <v>660</v>
      </c>
    </row>
    <row r="369" spans="1:65" s="13" customFormat="1">
      <c r="B369" s="196"/>
      <c r="C369" s="197"/>
      <c r="D369" s="198" t="s">
        <v>176</v>
      </c>
      <c r="E369" s="199" t="s">
        <v>79</v>
      </c>
      <c r="F369" s="200" t="s">
        <v>631</v>
      </c>
      <c r="G369" s="197"/>
      <c r="H369" s="201">
        <v>11.25</v>
      </c>
      <c r="I369" s="202"/>
      <c r="J369" s="197"/>
      <c r="K369" s="197"/>
      <c r="L369" s="203"/>
      <c r="M369" s="204"/>
      <c r="N369" s="205"/>
      <c r="O369" s="205"/>
      <c r="P369" s="205"/>
      <c r="Q369" s="205"/>
      <c r="R369" s="205"/>
      <c r="S369" s="205"/>
      <c r="T369" s="206"/>
      <c r="AT369" s="207" t="s">
        <v>176</v>
      </c>
      <c r="AU369" s="207" t="s">
        <v>90</v>
      </c>
      <c r="AV369" s="13" t="s">
        <v>90</v>
      </c>
      <c r="AW369" s="13" t="s">
        <v>39</v>
      </c>
      <c r="AX369" s="13" t="s">
        <v>81</v>
      </c>
      <c r="AY369" s="207" t="s">
        <v>165</v>
      </c>
    </row>
    <row r="370" spans="1:65" s="13" customFormat="1">
      <c r="B370" s="196"/>
      <c r="C370" s="197"/>
      <c r="D370" s="198" t="s">
        <v>176</v>
      </c>
      <c r="E370" s="197"/>
      <c r="F370" s="200" t="s">
        <v>656</v>
      </c>
      <c r="G370" s="197"/>
      <c r="H370" s="201">
        <v>13.112</v>
      </c>
      <c r="I370" s="202"/>
      <c r="J370" s="197"/>
      <c r="K370" s="197"/>
      <c r="L370" s="203"/>
      <c r="M370" s="204"/>
      <c r="N370" s="205"/>
      <c r="O370" s="205"/>
      <c r="P370" s="205"/>
      <c r="Q370" s="205"/>
      <c r="R370" s="205"/>
      <c r="S370" s="205"/>
      <c r="T370" s="206"/>
      <c r="AT370" s="207" t="s">
        <v>176</v>
      </c>
      <c r="AU370" s="207" t="s">
        <v>90</v>
      </c>
      <c r="AV370" s="13" t="s">
        <v>90</v>
      </c>
      <c r="AW370" s="13" t="s">
        <v>4</v>
      </c>
      <c r="AX370" s="13" t="s">
        <v>88</v>
      </c>
      <c r="AY370" s="207" t="s">
        <v>165</v>
      </c>
    </row>
    <row r="371" spans="1:65" s="2" customFormat="1" ht="24.2" customHeight="1">
      <c r="A371" s="34"/>
      <c r="B371" s="35"/>
      <c r="C371" s="178" t="s">
        <v>661</v>
      </c>
      <c r="D371" s="178" t="s">
        <v>167</v>
      </c>
      <c r="E371" s="179" t="s">
        <v>662</v>
      </c>
      <c r="F371" s="180" t="s">
        <v>663</v>
      </c>
      <c r="G371" s="181" t="s">
        <v>213</v>
      </c>
      <c r="H371" s="182">
        <v>46.41</v>
      </c>
      <c r="I371" s="183"/>
      <c r="J371" s="184">
        <f>ROUND(I371*H371,2)</f>
        <v>0</v>
      </c>
      <c r="K371" s="180" t="s">
        <v>171</v>
      </c>
      <c r="L371" s="39"/>
      <c r="M371" s="185" t="s">
        <v>79</v>
      </c>
      <c r="N371" s="186" t="s">
        <v>51</v>
      </c>
      <c r="O371" s="64"/>
      <c r="P371" s="187">
        <f>O371*H371</f>
        <v>0</v>
      </c>
      <c r="Q371" s="187">
        <v>3.9825E-4</v>
      </c>
      <c r="R371" s="187">
        <f>Q371*H371</f>
        <v>1.8482782499999999E-2</v>
      </c>
      <c r="S371" s="187">
        <v>0</v>
      </c>
      <c r="T371" s="18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9" t="s">
        <v>270</v>
      </c>
      <c r="AT371" s="189" t="s">
        <v>167</v>
      </c>
      <c r="AU371" s="189" t="s">
        <v>90</v>
      </c>
      <c r="AY371" s="16" t="s">
        <v>165</v>
      </c>
      <c r="BE371" s="190">
        <f>IF(N371="základní",J371,0)</f>
        <v>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6" t="s">
        <v>88</v>
      </c>
      <c r="BK371" s="190">
        <f>ROUND(I371*H371,2)</f>
        <v>0</v>
      </c>
      <c r="BL371" s="16" t="s">
        <v>270</v>
      </c>
      <c r="BM371" s="189" t="s">
        <v>664</v>
      </c>
    </row>
    <row r="372" spans="1:65" s="2" customFormat="1">
      <c r="A372" s="34"/>
      <c r="B372" s="35"/>
      <c r="C372" s="36"/>
      <c r="D372" s="191" t="s">
        <v>174</v>
      </c>
      <c r="E372" s="36"/>
      <c r="F372" s="192" t="s">
        <v>665</v>
      </c>
      <c r="G372" s="36"/>
      <c r="H372" s="36"/>
      <c r="I372" s="193"/>
      <c r="J372" s="36"/>
      <c r="K372" s="36"/>
      <c r="L372" s="39"/>
      <c r="M372" s="194"/>
      <c r="N372" s="195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6" t="s">
        <v>174</v>
      </c>
      <c r="AU372" s="16" t="s">
        <v>90</v>
      </c>
    </row>
    <row r="373" spans="1:65" s="13" customFormat="1" ht="22.5">
      <c r="B373" s="196"/>
      <c r="C373" s="197"/>
      <c r="D373" s="198" t="s">
        <v>176</v>
      </c>
      <c r="E373" s="199" t="s">
        <v>79</v>
      </c>
      <c r="F373" s="200" t="s">
        <v>666</v>
      </c>
      <c r="G373" s="197"/>
      <c r="H373" s="201">
        <v>46.41</v>
      </c>
      <c r="I373" s="202"/>
      <c r="J373" s="197"/>
      <c r="K373" s="197"/>
      <c r="L373" s="203"/>
      <c r="M373" s="204"/>
      <c r="N373" s="205"/>
      <c r="O373" s="205"/>
      <c r="P373" s="205"/>
      <c r="Q373" s="205"/>
      <c r="R373" s="205"/>
      <c r="S373" s="205"/>
      <c r="T373" s="206"/>
      <c r="AT373" s="207" t="s">
        <v>176</v>
      </c>
      <c r="AU373" s="207" t="s">
        <v>90</v>
      </c>
      <c r="AV373" s="13" t="s">
        <v>90</v>
      </c>
      <c r="AW373" s="13" t="s">
        <v>39</v>
      </c>
      <c r="AX373" s="13" t="s">
        <v>81</v>
      </c>
      <c r="AY373" s="207" t="s">
        <v>165</v>
      </c>
    </row>
    <row r="374" spans="1:65" s="2" customFormat="1" ht="44.25" customHeight="1">
      <c r="A374" s="34"/>
      <c r="B374" s="35"/>
      <c r="C374" s="208" t="s">
        <v>667</v>
      </c>
      <c r="D374" s="208" t="s">
        <v>322</v>
      </c>
      <c r="E374" s="209" t="s">
        <v>653</v>
      </c>
      <c r="F374" s="210" t="s">
        <v>654</v>
      </c>
      <c r="G374" s="211" t="s">
        <v>213</v>
      </c>
      <c r="H374" s="212">
        <v>27.045000000000002</v>
      </c>
      <c r="I374" s="213"/>
      <c r="J374" s="214">
        <f>ROUND(I374*H374,2)</f>
        <v>0</v>
      </c>
      <c r="K374" s="210" t="s">
        <v>171</v>
      </c>
      <c r="L374" s="215"/>
      <c r="M374" s="216" t="s">
        <v>79</v>
      </c>
      <c r="N374" s="217" t="s">
        <v>51</v>
      </c>
      <c r="O374" s="64"/>
      <c r="P374" s="187">
        <f>O374*H374</f>
        <v>0</v>
      </c>
      <c r="Q374" s="187">
        <v>5.4000000000000003E-3</v>
      </c>
      <c r="R374" s="187">
        <f>Q374*H374</f>
        <v>0.14604300000000001</v>
      </c>
      <c r="S374" s="187">
        <v>0</v>
      </c>
      <c r="T374" s="188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89" t="s">
        <v>375</v>
      </c>
      <c r="AT374" s="189" t="s">
        <v>322</v>
      </c>
      <c r="AU374" s="189" t="s">
        <v>90</v>
      </c>
      <c r="AY374" s="16" t="s">
        <v>165</v>
      </c>
      <c r="BE374" s="190">
        <f>IF(N374="základní",J374,0)</f>
        <v>0</v>
      </c>
      <c r="BF374" s="190">
        <f>IF(N374="snížená",J374,0)</f>
        <v>0</v>
      </c>
      <c r="BG374" s="190">
        <f>IF(N374="zákl. přenesená",J374,0)</f>
        <v>0</v>
      </c>
      <c r="BH374" s="190">
        <f>IF(N374="sníž. přenesená",J374,0)</f>
        <v>0</v>
      </c>
      <c r="BI374" s="190">
        <f>IF(N374="nulová",J374,0)</f>
        <v>0</v>
      </c>
      <c r="BJ374" s="16" t="s">
        <v>88</v>
      </c>
      <c r="BK374" s="190">
        <f>ROUND(I374*H374,2)</f>
        <v>0</v>
      </c>
      <c r="BL374" s="16" t="s">
        <v>270</v>
      </c>
      <c r="BM374" s="189" t="s">
        <v>668</v>
      </c>
    </row>
    <row r="375" spans="1:65" s="13" customFormat="1" ht="22.5">
      <c r="B375" s="196"/>
      <c r="C375" s="197"/>
      <c r="D375" s="198" t="s">
        <v>176</v>
      </c>
      <c r="E375" s="199" t="s">
        <v>79</v>
      </c>
      <c r="F375" s="200" t="s">
        <v>642</v>
      </c>
      <c r="G375" s="197"/>
      <c r="H375" s="201">
        <v>23.204999999999998</v>
      </c>
      <c r="I375" s="202"/>
      <c r="J375" s="197"/>
      <c r="K375" s="197"/>
      <c r="L375" s="203"/>
      <c r="M375" s="204"/>
      <c r="N375" s="205"/>
      <c r="O375" s="205"/>
      <c r="P375" s="205"/>
      <c r="Q375" s="205"/>
      <c r="R375" s="205"/>
      <c r="S375" s="205"/>
      <c r="T375" s="206"/>
      <c r="AT375" s="207" t="s">
        <v>176</v>
      </c>
      <c r="AU375" s="207" t="s">
        <v>90</v>
      </c>
      <c r="AV375" s="13" t="s">
        <v>90</v>
      </c>
      <c r="AW375" s="13" t="s">
        <v>39</v>
      </c>
      <c r="AX375" s="13" t="s">
        <v>81</v>
      </c>
      <c r="AY375" s="207" t="s">
        <v>165</v>
      </c>
    </row>
    <row r="376" spans="1:65" s="13" customFormat="1">
      <c r="B376" s="196"/>
      <c r="C376" s="197"/>
      <c r="D376" s="198" t="s">
        <v>176</v>
      </c>
      <c r="E376" s="197"/>
      <c r="F376" s="200" t="s">
        <v>669</v>
      </c>
      <c r="G376" s="197"/>
      <c r="H376" s="201">
        <v>27.045000000000002</v>
      </c>
      <c r="I376" s="202"/>
      <c r="J376" s="197"/>
      <c r="K376" s="197"/>
      <c r="L376" s="203"/>
      <c r="M376" s="204"/>
      <c r="N376" s="205"/>
      <c r="O376" s="205"/>
      <c r="P376" s="205"/>
      <c r="Q376" s="205"/>
      <c r="R376" s="205"/>
      <c r="S376" s="205"/>
      <c r="T376" s="206"/>
      <c r="AT376" s="207" t="s">
        <v>176</v>
      </c>
      <c r="AU376" s="207" t="s">
        <v>90</v>
      </c>
      <c r="AV376" s="13" t="s">
        <v>90</v>
      </c>
      <c r="AW376" s="13" t="s">
        <v>4</v>
      </c>
      <c r="AX376" s="13" t="s">
        <v>88</v>
      </c>
      <c r="AY376" s="207" t="s">
        <v>165</v>
      </c>
    </row>
    <row r="377" spans="1:65" s="2" customFormat="1" ht="49.15" customHeight="1">
      <c r="A377" s="34"/>
      <c r="B377" s="35"/>
      <c r="C377" s="208" t="s">
        <v>670</v>
      </c>
      <c r="D377" s="208" t="s">
        <v>322</v>
      </c>
      <c r="E377" s="209" t="s">
        <v>658</v>
      </c>
      <c r="F377" s="210" t="s">
        <v>659</v>
      </c>
      <c r="G377" s="211" t="s">
        <v>213</v>
      </c>
      <c r="H377" s="212">
        <v>27.045000000000002</v>
      </c>
      <c r="I377" s="213"/>
      <c r="J377" s="214">
        <f>ROUND(I377*H377,2)</f>
        <v>0</v>
      </c>
      <c r="K377" s="210" t="s">
        <v>171</v>
      </c>
      <c r="L377" s="215"/>
      <c r="M377" s="216" t="s">
        <v>79</v>
      </c>
      <c r="N377" s="217" t="s">
        <v>51</v>
      </c>
      <c r="O377" s="64"/>
      <c r="P377" s="187">
        <f>O377*H377</f>
        <v>0</v>
      </c>
      <c r="Q377" s="187">
        <v>5.3E-3</v>
      </c>
      <c r="R377" s="187">
        <f>Q377*H377</f>
        <v>0.14333850000000001</v>
      </c>
      <c r="S377" s="187">
        <v>0</v>
      </c>
      <c r="T377" s="188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89" t="s">
        <v>375</v>
      </c>
      <c r="AT377" s="189" t="s">
        <v>322</v>
      </c>
      <c r="AU377" s="189" t="s">
        <v>90</v>
      </c>
      <c r="AY377" s="16" t="s">
        <v>165</v>
      </c>
      <c r="BE377" s="190">
        <f>IF(N377="základní",J377,0)</f>
        <v>0</v>
      </c>
      <c r="BF377" s="190">
        <f>IF(N377="snížená",J377,0)</f>
        <v>0</v>
      </c>
      <c r="BG377" s="190">
        <f>IF(N377="zákl. přenesená",J377,0)</f>
        <v>0</v>
      </c>
      <c r="BH377" s="190">
        <f>IF(N377="sníž. přenesená",J377,0)</f>
        <v>0</v>
      </c>
      <c r="BI377" s="190">
        <f>IF(N377="nulová",J377,0)</f>
        <v>0</v>
      </c>
      <c r="BJ377" s="16" t="s">
        <v>88</v>
      </c>
      <c r="BK377" s="190">
        <f>ROUND(I377*H377,2)</f>
        <v>0</v>
      </c>
      <c r="BL377" s="16" t="s">
        <v>270</v>
      </c>
      <c r="BM377" s="189" t="s">
        <v>671</v>
      </c>
    </row>
    <row r="378" spans="1:65" s="13" customFormat="1" ht="22.5">
      <c r="B378" s="196"/>
      <c r="C378" s="197"/>
      <c r="D378" s="198" t="s">
        <v>176</v>
      </c>
      <c r="E378" s="199" t="s">
        <v>79</v>
      </c>
      <c r="F378" s="200" t="s">
        <v>642</v>
      </c>
      <c r="G378" s="197"/>
      <c r="H378" s="201">
        <v>23.204999999999998</v>
      </c>
      <c r="I378" s="202"/>
      <c r="J378" s="197"/>
      <c r="K378" s="197"/>
      <c r="L378" s="203"/>
      <c r="M378" s="204"/>
      <c r="N378" s="205"/>
      <c r="O378" s="205"/>
      <c r="P378" s="205"/>
      <c r="Q378" s="205"/>
      <c r="R378" s="205"/>
      <c r="S378" s="205"/>
      <c r="T378" s="206"/>
      <c r="AT378" s="207" t="s">
        <v>176</v>
      </c>
      <c r="AU378" s="207" t="s">
        <v>90</v>
      </c>
      <c r="AV378" s="13" t="s">
        <v>90</v>
      </c>
      <c r="AW378" s="13" t="s">
        <v>39</v>
      </c>
      <c r="AX378" s="13" t="s">
        <v>81</v>
      </c>
      <c r="AY378" s="207" t="s">
        <v>165</v>
      </c>
    </row>
    <row r="379" spans="1:65" s="13" customFormat="1">
      <c r="B379" s="196"/>
      <c r="C379" s="197"/>
      <c r="D379" s="198" t="s">
        <v>176</v>
      </c>
      <c r="E379" s="197"/>
      <c r="F379" s="200" t="s">
        <v>669</v>
      </c>
      <c r="G379" s="197"/>
      <c r="H379" s="201">
        <v>27.045000000000002</v>
      </c>
      <c r="I379" s="202"/>
      <c r="J379" s="197"/>
      <c r="K379" s="197"/>
      <c r="L379" s="203"/>
      <c r="M379" s="204"/>
      <c r="N379" s="205"/>
      <c r="O379" s="205"/>
      <c r="P379" s="205"/>
      <c r="Q379" s="205"/>
      <c r="R379" s="205"/>
      <c r="S379" s="205"/>
      <c r="T379" s="206"/>
      <c r="AT379" s="207" t="s">
        <v>176</v>
      </c>
      <c r="AU379" s="207" t="s">
        <v>90</v>
      </c>
      <c r="AV379" s="13" t="s">
        <v>90</v>
      </c>
      <c r="AW379" s="13" t="s">
        <v>4</v>
      </c>
      <c r="AX379" s="13" t="s">
        <v>88</v>
      </c>
      <c r="AY379" s="207" t="s">
        <v>165</v>
      </c>
    </row>
    <row r="380" spans="1:65" s="2" customFormat="1" ht="44.25" customHeight="1">
      <c r="A380" s="34"/>
      <c r="B380" s="35"/>
      <c r="C380" s="178" t="s">
        <v>672</v>
      </c>
      <c r="D380" s="178" t="s">
        <v>167</v>
      </c>
      <c r="E380" s="179" t="s">
        <v>673</v>
      </c>
      <c r="F380" s="180" t="s">
        <v>674</v>
      </c>
      <c r="G380" s="181" t="s">
        <v>213</v>
      </c>
      <c r="H380" s="182">
        <v>4.375</v>
      </c>
      <c r="I380" s="183"/>
      <c r="J380" s="184">
        <f>ROUND(I380*H380,2)</f>
        <v>0</v>
      </c>
      <c r="K380" s="180" t="s">
        <v>171</v>
      </c>
      <c r="L380" s="39"/>
      <c r="M380" s="185" t="s">
        <v>79</v>
      </c>
      <c r="N380" s="186" t="s">
        <v>51</v>
      </c>
      <c r="O380" s="64"/>
      <c r="P380" s="187">
        <f>O380*H380</f>
        <v>0</v>
      </c>
      <c r="Q380" s="187">
        <v>3.9500000000000001E-4</v>
      </c>
      <c r="R380" s="187">
        <f>Q380*H380</f>
        <v>1.7281250000000001E-3</v>
      </c>
      <c r="S380" s="187">
        <v>0</v>
      </c>
      <c r="T380" s="18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89" t="s">
        <v>270</v>
      </c>
      <c r="AT380" s="189" t="s">
        <v>167</v>
      </c>
      <c r="AU380" s="189" t="s">
        <v>90</v>
      </c>
      <c r="AY380" s="16" t="s">
        <v>165</v>
      </c>
      <c r="BE380" s="190">
        <f>IF(N380="základní",J380,0)</f>
        <v>0</v>
      </c>
      <c r="BF380" s="190">
        <f>IF(N380="snížená",J380,0)</f>
        <v>0</v>
      </c>
      <c r="BG380" s="190">
        <f>IF(N380="zákl. přenesená",J380,0)</f>
        <v>0</v>
      </c>
      <c r="BH380" s="190">
        <f>IF(N380="sníž. přenesená",J380,0)</f>
        <v>0</v>
      </c>
      <c r="BI380" s="190">
        <f>IF(N380="nulová",J380,0)</f>
        <v>0</v>
      </c>
      <c r="BJ380" s="16" t="s">
        <v>88</v>
      </c>
      <c r="BK380" s="190">
        <f>ROUND(I380*H380,2)</f>
        <v>0</v>
      </c>
      <c r="BL380" s="16" t="s">
        <v>270</v>
      </c>
      <c r="BM380" s="189" t="s">
        <v>675</v>
      </c>
    </row>
    <row r="381" spans="1:65" s="2" customFormat="1">
      <c r="A381" s="34"/>
      <c r="B381" s="35"/>
      <c r="C381" s="36"/>
      <c r="D381" s="191" t="s">
        <v>174</v>
      </c>
      <c r="E381" s="36"/>
      <c r="F381" s="192" t="s">
        <v>676</v>
      </c>
      <c r="G381" s="36"/>
      <c r="H381" s="36"/>
      <c r="I381" s="193"/>
      <c r="J381" s="36"/>
      <c r="K381" s="36"/>
      <c r="L381" s="39"/>
      <c r="M381" s="194"/>
      <c r="N381" s="195"/>
      <c r="O381" s="64"/>
      <c r="P381" s="64"/>
      <c r="Q381" s="64"/>
      <c r="R381" s="64"/>
      <c r="S381" s="64"/>
      <c r="T381" s="65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6" t="s">
        <v>174</v>
      </c>
      <c r="AU381" s="16" t="s">
        <v>90</v>
      </c>
    </row>
    <row r="382" spans="1:65" s="13" customFormat="1">
      <c r="B382" s="196"/>
      <c r="C382" s="197"/>
      <c r="D382" s="198" t="s">
        <v>176</v>
      </c>
      <c r="E382" s="199" t="s">
        <v>79</v>
      </c>
      <c r="F382" s="200" t="s">
        <v>677</v>
      </c>
      <c r="G382" s="197"/>
      <c r="H382" s="201">
        <v>4.375</v>
      </c>
      <c r="I382" s="202"/>
      <c r="J382" s="197"/>
      <c r="K382" s="197"/>
      <c r="L382" s="203"/>
      <c r="M382" s="204"/>
      <c r="N382" s="205"/>
      <c r="O382" s="205"/>
      <c r="P382" s="205"/>
      <c r="Q382" s="205"/>
      <c r="R382" s="205"/>
      <c r="S382" s="205"/>
      <c r="T382" s="206"/>
      <c r="AT382" s="207" t="s">
        <v>176</v>
      </c>
      <c r="AU382" s="207" t="s">
        <v>90</v>
      </c>
      <c r="AV382" s="13" t="s">
        <v>90</v>
      </c>
      <c r="AW382" s="13" t="s">
        <v>39</v>
      </c>
      <c r="AX382" s="13" t="s">
        <v>81</v>
      </c>
      <c r="AY382" s="207" t="s">
        <v>165</v>
      </c>
    </row>
    <row r="383" spans="1:65" s="2" customFormat="1" ht="44.25" customHeight="1">
      <c r="A383" s="34"/>
      <c r="B383" s="35"/>
      <c r="C383" s="178" t="s">
        <v>678</v>
      </c>
      <c r="D383" s="178" t="s">
        <v>167</v>
      </c>
      <c r="E383" s="179" t="s">
        <v>679</v>
      </c>
      <c r="F383" s="180" t="s">
        <v>680</v>
      </c>
      <c r="G383" s="181" t="s">
        <v>681</v>
      </c>
      <c r="H383" s="219"/>
      <c r="I383" s="183"/>
      <c r="J383" s="184">
        <f>ROUND(I383*H383,2)</f>
        <v>0</v>
      </c>
      <c r="K383" s="180" t="s">
        <v>171</v>
      </c>
      <c r="L383" s="39"/>
      <c r="M383" s="185" t="s">
        <v>79</v>
      </c>
      <c r="N383" s="186" t="s">
        <v>51</v>
      </c>
      <c r="O383" s="64"/>
      <c r="P383" s="187">
        <f>O383*H383</f>
        <v>0</v>
      </c>
      <c r="Q383" s="187">
        <v>0</v>
      </c>
      <c r="R383" s="187">
        <f>Q383*H383</f>
        <v>0</v>
      </c>
      <c r="S383" s="187">
        <v>0</v>
      </c>
      <c r="T383" s="18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9" t="s">
        <v>270</v>
      </c>
      <c r="AT383" s="189" t="s">
        <v>167</v>
      </c>
      <c r="AU383" s="189" t="s">
        <v>90</v>
      </c>
      <c r="AY383" s="16" t="s">
        <v>165</v>
      </c>
      <c r="BE383" s="190">
        <f>IF(N383="základní",J383,0)</f>
        <v>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16" t="s">
        <v>88</v>
      </c>
      <c r="BK383" s="190">
        <f>ROUND(I383*H383,2)</f>
        <v>0</v>
      </c>
      <c r="BL383" s="16" t="s">
        <v>270</v>
      </c>
      <c r="BM383" s="189" t="s">
        <v>682</v>
      </c>
    </row>
    <row r="384" spans="1:65" s="2" customFormat="1">
      <c r="A384" s="34"/>
      <c r="B384" s="35"/>
      <c r="C384" s="36"/>
      <c r="D384" s="191" t="s">
        <v>174</v>
      </c>
      <c r="E384" s="36"/>
      <c r="F384" s="192" t="s">
        <v>683</v>
      </c>
      <c r="G384" s="36"/>
      <c r="H384" s="36"/>
      <c r="I384" s="193"/>
      <c r="J384" s="36"/>
      <c r="K384" s="36"/>
      <c r="L384" s="39"/>
      <c r="M384" s="194"/>
      <c r="N384" s="195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6" t="s">
        <v>174</v>
      </c>
      <c r="AU384" s="16" t="s">
        <v>90</v>
      </c>
    </row>
    <row r="385" spans="1:65" s="12" customFormat="1" ht="22.9" customHeight="1">
      <c r="B385" s="162"/>
      <c r="C385" s="163"/>
      <c r="D385" s="164" t="s">
        <v>80</v>
      </c>
      <c r="E385" s="176" t="s">
        <v>684</v>
      </c>
      <c r="F385" s="176" t="s">
        <v>685</v>
      </c>
      <c r="G385" s="163"/>
      <c r="H385" s="163"/>
      <c r="I385" s="166"/>
      <c r="J385" s="177">
        <f>BK385</f>
        <v>0</v>
      </c>
      <c r="K385" s="163"/>
      <c r="L385" s="168"/>
      <c r="M385" s="169"/>
      <c r="N385" s="170"/>
      <c r="O385" s="170"/>
      <c r="P385" s="171">
        <f>SUM(P386:P401)</f>
        <v>0</v>
      </c>
      <c r="Q385" s="170"/>
      <c r="R385" s="171">
        <f>SUM(R386:R401)</f>
        <v>0.83079150026999993</v>
      </c>
      <c r="S385" s="170"/>
      <c r="T385" s="172">
        <f>SUM(T386:T401)</f>
        <v>0</v>
      </c>
      <c r="AR385" s="173" t="s">
        <v>90</v>
      </c>
      <c r="AT385" s="174" t="s">
        <v>80</v>
      </c>
      <c r="AU385" s="174" t="s">
        <v>88</v>
      </c>
      <c r="AY385" s="173" t="s">
        <v>165</v>
      </c>
      <c r="BK385" s="175">
        <f>SUM(BK386:BK401)</f>
        <v>0</v>
      </c>
    </row>
    <row r="386" spans="1:65" s="2" customFormat="1" ht="37.9" customHeight="1">
      <c r="A386" s="34"/>
      <c r="B386" s="35"/>
      <c r="C386" s="178" t="s">
        <v>686</v>
      </c>
      <c r="D386" s="178" t="s">
        <v>167</v>
      </c>
      <c r="E386" s="179" t="s">
        <v>687</v>
      </c>
      <c r="F386" s="180" t="s">
        <v>688</v>
      </c>
      <c r="G386" s="181" t="s">
        <v>213</v>
      </c>
      <c r="H386" s="182">
        <v>57.09</v>
      </c>
      <c r="I386" s="183"/>
      <c r="J386" s="184">
        <f>ROUND(I386*H386,2)</f>
        <v>0</v>
      </c>
      <c r="K386" s="180" t="s">
        <v>171</v>
      </c>
      <c r="L386" s="39"/>
      <c r="M386" s="185" t="s">
        <v>79</v>
      </c>
      <c r="N386" s="186" t="s">
        <v>51</v>
      </c>
      <c r="O386" s="64"/>
      <c r="P386" s="187">
        <f>O386*H386</f>
        <v>0</v>
      </c>
      <c r="Q386" s="187">
        <v>0</v>
      </c>
      <c r="R386" s="187">
        <f>Q386*H386</f>
        <v>0</v>
      </c>
      <c r="S386" s="187">
        <v>0</v>
      </c>
      <c r="T386" s="18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9" t="s">
        <v>270</v>
      </c>
      <c r="AT386" s="189" t="s">
        <v>167</v>
      </c>
      <c r="AU386" s="189" t="s">
        <v>90</v>
      </c>
      <c r="AY386" s="16" t="s">
        <v>165</v>
      </c>
      <c r="BE386" s="190">
        <f>IF(N386="základní",J386,0)</f>
        <v>0</v>
      </c>
      <c r="BF386" s="190">
        <f>IF(N386="snížená",J386,0)</f>
        <v>0</v>
      </c>
      <c r="BG386" s="190">
        <f>IF(N386="zákl. přenesená",J386,0)</f>
        <v>0</v>
      </c>
      <c r="BH386" s="190">
        <f>IF(N386="sníž. přenesená",J386,0)</f>
        <v>0</v>
      </c>
      <c r="BI386" s="190">
        <f>IF(N386="nulová",J386,0)</f>
        <v>0</v>
      </c>
      <c r="BJ386" s="16" t="s">
        <v>88</v>
      </c>
      <c r="BK386" s="190">
        <f>ROUND(I386*H386,2)</f>
        <v>0</v>
      </c>
      <c r="BL386" s="16" t="s">
        <v>270</v>
      </c>
      <c r="BM386" s="189" t="s">
        <v>689</v>
      </c>
    </row>
    <row r="387" spans="1:65" s="2" customFormat="1">
      <c r="A387" s="34"/>
      <c r="B387" s="35"/>
      <c r="C387" s="36"/>
      <c r="D387" s="191" t="s">
        <v>174</v>
      </c>
      <c r="E387" s="36"/>
      <c r="F387" s="192" t="s">
        <v>690</v>
      </c>
      <c r="G387" s="36"/>
      <c r="H387" s="36"/>
      <c r="I387" s="193"/>
      <c r="J387" s="36"/>
      <c r="K387" s="36"/>
      <c r="L387" s="39"/>
      <c r="M387" s="194"/>
      <c r="N387" s="195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6" t="s">
        <v>174</v>
      </c>
      <c r="AU387" s="16" t="s">
        <v>90</v>
      </c>
    </row>
    <row r="388" spans="1:65" s="13" customFormat="1" ht="22.5">
      <c r="B388" s="196"/>
      <c r="C388" s="197"/>
      <c r="D388" s="198" t="s">
        <v>176</v>
      </c>
      <c r="E388" s="199" t="s">
        <v>79</v>
      </c>
      <c r="F388" s="200" t="s">
        <v>691</v>
      </c>
      <c r="G388" s="197"/>
      <c r="H388" s="201">
        <v>57.09</v>
      </c>
      <c r="I388" s="202"/>
      <c r="J388" s="197"/>
      <c r="K388" s="197"/>
      <c r="L388" s="203"/>
      <c r="M388" s="204"/>
      <c r="N388" s="205"/>
      <c r="O388" s="205"/>
      <c r="P388" s="205"/>
      <c r="Q388" s="205"/>
      <c r="R388" s="205"/>
      <c r="S388" s="205"/>
      <c r="T388" s="206"/>
      <c r="AT388" s="207" t="s">
        <v>176</v>
      </c>
      <c r="AU388" s="207" t="s">
        <v>90</v>
      </c>
      <c r="AV388" s="13" t="s">
        <v>90</v>
      </c>
      <c r="AW388" s="13" t="s">
        <v>39</v>
      </c>
      <c r="AX388" s="13" t="s">
        <v>81</v>
      </c>
      <c r="AY388" s="207" t="s">
        <v>165</v>
      </c>
    </row>
    <row r="389" spans="1:65" s="2" customFormat="1" ht="16.5" customHeight="1">
      <c r="A389" s="34"/>
      <c r="B389" s="35"/>
      <c r="C389" s="208" t="s">
        <v>692</v>
      </c>
      <c r="D389" s="208" t="s">
        <v>322</v>
      </c>
      <c r="E389" s="209" t="s">
        <v>633</v>
      </c>
      <c r="F389" s="210" t="s">
        <v>634</v>
      </c>
      <c r="G389" s="211" t="s">
        <v>190</v>
      </c>
      <c r="H389" s="212">
        <v>1.7999999999999999E-2</v>
      </c>
      <c r="I389" s="213"/>
      <c r="J389" s="214">
        <f>ROUND(I389*H389,2)</f>
        <v>0</v>
      </c>
      <c r="K389" s="210" t="s">
        <v>171</v>
      </c>
      <c r="L389" s="215"/>
      <c r="M389" s="216" t="s">
        <v>79</v>
      </c>
      <c r="N389" s="217" t="s">
        <v>51</v>
      </c>
      <c r="O389" s="64"/>
      <c r="P389" s="187">
        <f>O389*H389</f>
        <v>0</v>
      </c>
      <c r="Q389" s="187">
        <v>1</v>
      </c>
      <c r="R389" s="187">
        <f>Q389*H389</f>
        <v>1.7999999999999999E-2</v>
      </c>
      <c r="S389" s="187">
        <v>0</v>
      </c>
      <c r="T389" s="18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9" t="s">
        <v>375</v>
      </c>
      <c r="AT389" s="189" t="s">
        <v>322</v>
      </c>
      <c r="AU389" s="189" t="s">
        <v>90</v>
      </c>
      <c r="AY389" s="16" t="s">
        <v>165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6" t="s">
        <v>88</v>
      </c>
      <c r="BK389" s="190">
        <f>ROUND(I389*H389,2)</f>
        <v>0</v>
      </c>
      <c r="BL389" s="16" t="s">
        <v>270</v>
      </c>
      <c r="BM389" s="189" t="s">
        <v>693</v>
      </c>
    </row>
    <row r="390" spans="1:65" s="13" customFormat="1">
      <c r="B390" s="196"/>
      <c r="C390" s="197"/>
      <c r="D390" s="198" t="s">
        <v>176</v>
      </c>
      <c r="E390" s="197"/>
      <c r="F390" s="200" t="s">
        <v>694</v>
      </c>
      <c r="G390" s="197"/>
      <c r="H390" s="201">
        <v>1.7999999999999999E-2</v>
      </c>
      <c r="I390" s="202"/>
      <c r="J390" s="197"/>
      <c r="K390" s="197"/>
      <c r="L390" s="203"/>
      <c r="M390" s="204"/>
      <c r="N390" s="205"/>
      <c r="O390" s="205"/>
      <c r="P390" s="205"/>
      <c r="Q390" s="205"/>
      <c r="R390" s="205"/>
      <c r="S390" s="205"/>
      <c r="T390" s="206"/>
      <c r="AT390" s="207" t="s">
        <v>176</v>
      </c>
      <c r="AU390" s="207" t="s">
        <v>90</v>
      </c>
      <c r="AV390" s="13" t="s">
        <v>90</v>
      </c>
      <c r="AW390" s="13" t="s">
        <v>4</v>
      </c>
      <c r="AX390" s="13" t="s">
        <v>88</v>
      </c>
      <c r="AY390" s="207" t="s">
        <v>165</v>
      </c>
    </row>
    <row r="391" spans="1:65" s="2" customFormat="1" ht="24.2" customHeight="1">
      <c r="A391" s="34"/>
      <c r="B391" s="35"/>
      <c r="C391" s="178" t="s">
        <v>695</v>
      </c>
      <c r="D391" s="178" t="s">
        <v>167</v>
      </c>
      <c r="E391" s="179" t="s">
        <v>696</v>
      </c>
      <c r="F391" s="180" t="s">
        <v>697</v>
      </c>
      <c r="G391" s="181" t="s">
        <v>213</v>
      </c>
      <c r="H391" s="182">
        <v>114.179</v>
      </c>
      <c r="I391" s="183"/>
      <c r="J391" s="184">
        <f>ROUND(I391*H391,2)</f>
        <v>0</v>
      </c>
      <c r="K391" s="180" t="s">
        <v>171</v>
      </c>
      <c r="L391" s="39"/>
      <c r="M391" s="185" t="s">
        <v>79</v>
      </c>
      <c r="N391" s="186" t="s">
        <v>51</v>
      </c>
      <c r="O391" s="64"/>
      <c r="P391" s="187">
        <f>O391*H391</f>
        <v>0</v>
      </c>
      <c r="Q391" s="187">
        <v>8.8312999999999998E-4</v>
      </c>
      <c r="R391" s="187">
        <f>Q391*H391</f>
        <v>0.10083490027</v>
      </c>
      <c r="S391" s="187">
        <v>0</v>
      </c>
      <c r="T391" s="18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89" t="s">
        <v>270</v>
      </c>
      <c r="AT391" s="189" t="s">
        <v>167</v>
      </c>
      <c r="AU391" s="189" t="s">
        <v>90</v>
      </c>
      <c r="AY391" s="16" t="s">
        <v>165</v>
      </c>
      <c r="BE391" s="190">
        <f>IF(N391="základní",J391,0)</f>
        <v>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6" t="s">
        <v>88</v>
      </c>
      <c r="BK391" s="190">
        <f>ROUND(I391*H391,2)</f>
        <v>0</v>
      </c>
      <c r="BL391" s="16" t="s">
        <v>270</v>
      </c>
      <c r="BM391" s="189" t="s">
        <v>698</v>
      </c>
    </row>
    <row r="392" spans="1:65" s="2" customFormat="1">
      <c r="A392" s="34"/>
      <c r="B392" s="35"/>
      <c r="C392" s="36"/>
      <c r="D392" s="191" t="s">
        <v>174</v>
      </c>
      <c r="E392" s="36"/>
      <c r="F392" s="192" t="s">
        <v>699</v>
      </c>
      <c r="G392" s="36"/>
      <c r="H392" s="36"/>
      <c r="I392" s="193"/>
      <c r="J392" s="36"/>
      <c r="K392" s="36"/>
      <c r="L392" s="39"/>
      <c r="M392" s="194"/>
      <c r="N392" s="195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6" t="s">
        <v>174</v>
      </c>
      <c r="AU392" s="16" t="s">
        <v>90</v>
      </c>
    </row>
    <row r="393" spans="1:65" s="13" customFormat="1" ht="22.5">
      <c r="B393" s="196"/>
      <c r="C393" s="197"/>
      <c r="D393" s="198" t="s">
        <v>176</v>
      </c>
      <c r="E393" s="199" t="s">
        <v>79</v>
      </c>
      <c r="F393" s="200" t="s">
        <v>700</v>
      </c>
      <c r="G393" s="197"/>
      <c r="H393" s="201">
        <v>114.179</v>
      </c>
      <c r="I393" s="202"/>
      <c r="J393" s="197"/>
      <c r="K393" s="197"/>
      <c r="L393" s="203"/>
      <c r="M393" s="204"/>
      <c r="N393" s="205"/>
      <c r="O393" s="205"/>
      <c r="P393" s="205"/>
      <c r="Q393" s="205"/>
      <c r="R393" s="205"/>
      <c r="S393" s="205"/>
      <c r="T393" s="206"/>
      <c r="AT393" s="207" t="s">
        <v>176</v>
      </c>
      <c r="AU393" s="207" t="s">
        <v>90</v>
      </c>
      <c r="AV393" s="13" t="s">
        <v>90</v>
      </c>
      <c r="AW393" s="13" t="s">
        <v>39</v>
      </c>
      <c r="AX393" s="13" t="s">
        <v>81</v>
      </c>
      <c r="AY393" s="207" t="s">
        <v>165</v>
      </c>
    </row>
    <row r="394" spans="1:65" s="2" customFormat="1" ht="44.25" customHeight="1">
      <c r="A394" s="34"/>
      <c r="B394" s="35"/>
      <c r="C394" s="208" t="s">
        <v>701</v>
      </c>
      <c r="D394" s="208" t="s">
        <v>322</v>
      </c>
      <c r="E394" s="209" t="s">
        <v>653</v>
      </c>
      <c r="F394" s="210" t="s">
        <v>654</v>
      </c>
      <c r="G394" s="211" t="s">
        <v>213</v>
      </c>
      <c r="H394" s="212">
        <v>66.537999999999997</v>
      </c>
      <c r="I394" s="213"/>
      <c r="J394" s="214">
        <f>ROUND(I394*H394,2)</f>
        <v>0</v>
      </c>
      <c r="K394" s="210" t="s">
        <v>171</v>
      </c>
      <c r="L394" s="215"/>
      <c r="M394" s="216" t="s">
        <v>79</v>
      </c>
      <c r="N394" s="217" t="s">
        <v>51</v>
      </c>
      <c r="O394" s="64"/>
      <c r="P394" s="187">
        <f>O394*H394</f>
        <v>0</v>
      </c>
      <c r="Q394" s="187">
        <v>5.4000000000000003E-3</v>
      </c>
      <c r="R394" s="187">
        <f>Q394*H394</f>
        <v>0.35930519999999999</v>
      </c>
      <c r="S394" s="187">
        <v>0</v>
      </c>
      <c r="T394" s="18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9" t="s">
        <v>375</v>
      </c>
      <c r="AT394" s="189" t="s">
        <v>322</v>
      </c>
      <c r="AU394" s="189" t="s">
        <v>90</v>
      </c>
      <c r="AY394" s="16" t="s">
        <v>165</v>
      </c>
      <c r="BE394" s="190">
        <f>IF(N394="základní",J394,0)</f>
        <v>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16" t="s">
        <v>88</v>
      </c>
      <c r="BK394" s="190">
        <f>ROUND(I394*H394,2)</f>
        <v>0</v>
      </c>
      <c r="BL394" s="16" t="s">
        <v>270</v>
      </c>
      <c r="BM394" s="189" t="s">
        <v>702</v>
      </c>
    </row>
    <row r="395" spans="1:65" s="13" customFormat="1" ht="22.5">
      <c r="B395" s="196"/>
      <c r="C395" s="197"/>
      <c r="D395" s="198" t="s">
        <v>176</v>
      </c>
      <c r="E395" s="199" t="s">
        <v>79</v>
      </c>
      <c r="F395" s="200" t="s">
        <v>691</v>
      </c>
      <c r="G395" s="197"/>
      <c r="H395" s="201">
        <v>57.09</v>
      </c>
      <c r="I395" s="202"/>
      <c r="J395" s="197"/>
      <c r="K395" s="197"/>
      <c r="L395" s="203"/>
      <c r="M395" s="204"/>
      <c r="N395" s="205"/>
      <c r="O395" s="205"/>
      <c r="P395" s="205"/>
      <c r="Q395" s="205"/>
      <c r="R395" s="205"/>
      <c r="S395" s="205"/>
      <c r="T395" s="206"/>
      <c r="AT395" s="207" t="s">
        <v>176</v>
      </c>
      <c r="AU395" s="207" t="s">
        <v>90</v>
      </c>
      <c r="AV395" s="13" t="s">
        <v>90</v>
      </c>
      <c r="AW395" s="13" t="s">
        <v>39</v>
      </c>
      <c r="AX395" s="13" t="s">
        <v>81</v>
      </c>
      <c r="AY395" s="207" t="s">
        <v>165</v>
      </c>
    </row>
    <row r="396" spans="1:65" s="13" customFormat="1">
      <c r="B396" s="196"/>
      <c r="C396" s="197"/>
      <c r="D396" s="198" t="s">
        <v>176</v>
      </c>
      <c r="E396" s="197"/>
      <c r="F396" s="200" t="s">
        <v>703</v>
      </c>
      <c r="G396" s="197"/>
      <c r="H396" s="201">
        <v>66.537999999999997</v>
      </c>
      <c r="I396" s="202"/>
      <c r="J396" s="197"/>
      <c r="K396" s="197"/>
      <c r="L396" s="203"/>
      <c r="M396" s="204"/>
      <c r="N396" s="205"/>
      <c r="O396" s="205"/>
      <c r="P396" s="205"/>
      <c r="Q396" s="205"/>
      <c r="R396" s="205"/>
      <c r="S396" s="205"/>
      <c r="T396" s="206"/>
      <c r="AT396" s="207" t="s">
        <v>176</v>
      </c>
      <c r="AU396" s="207" t="s">
        <v>90</v>
      </c>
      <c r="AV396" s="13" t="s">
        <v>90</v>
      </c>
      <c r="AW396" s="13" t="s">
        <v>4</v>
      </c>
      <c r="AX396" s="13" t="s">
        <v>88</v>
      </c>
      <c r="AY396" s="207" t="s">
        <v>165</v>
      </c>
    </row>
    <row r="397" spans="1:65" s="2" customFormat="1" ht="49.15" customHeight="1">
      <c r="A397" s="34"/>
      <c r="B397" s="35"/>
      <c r="C397" s="208" t="s">
        <v>704</v>
      </c>
      <c r="D397" s="208" t="s">
        <v>322</v>
      </c>
      <c r="E397" s="209" t="s">
        <v>658</v>
      </c>
      <c r="F397" s="210" t="s">
        <v>659</v>
      </c>
      <c r="G397" s="211" t="s">
        <v>213</v>
      </c>
      <c r="H397" s="212">
        <v>66.537999999999997</v>
      </c>
      <c r="I397" s="213"/>
      <c r="J397" s="214">
        <f>ROUND(I397*H397,2)</f>
        <v>0</v>
      </c>
      <c r="K397" s="210" t="s">
        <v>171</v>
      </c>
      <c r="L397" s="215"/>
      <c r="M397" s="216" t="s">
        <v>79</v>
      </c>
      <c r="N397" s="217" t="s">
        <v>51</v>
      </c>
      <c r="O397" s="64"/>
      <c r="P397" s="187">
        <f>O397*H397</f>
        <v>0</v>
      </c>
      <c r="Q397" s="187">
        <v>5.3E-3</v>
      </c>
      <c r="R397" s="187">
        <f>Q397*H397</f>
        <v>0.3526514</v>
      </c>
      <c r="S397" s="187">
        <v>0</v>
      </c>
      <c r="T397" s="18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89" t="s">
        <v>375</v>
      </c>
      <c r="AT397" s="189" t="s">
        <v>322</v>
      </c>
      <c r="AU397" s="189" t="s">
        <v>90</v>
      </c>
      <c r="AY397" s="16" t="s">
        <v>165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6" t="s">
        <v>88</v>
      </c>
      <c r="BK397" s="190">
        <f>ROUND(I397*H397,2)</f>
        <v>0</v>
      </c>
      <c r="BL397" s="16" t="s">
        <v>270</v>
      </c>
      <c r="BM397" s="189" t="s">
        <v>705</v>
      </c>
    </row>
    <row r="398" spans="1:65" s="13" customFormat="1" ht="22.5">
      <c r="B398" s="196"/>
      <c r="C398" s="197"/>
      <c r="D398" s="198" t="s">
        <v>176</v>
      </c>
      <c r="E398" s="199" t="s">
        <v>79</v>
      </c>
      <c r="F398" s="200" t="s">
        <v>691</v>
      </c>
      <c r="G398" s="197"/>
      <c r="H398" s="201">
        <v>57.09</v>
      </c>
      <c r="I398" s="202"/>
      <c r="J398" s="197"/>
      <c r="K398" s="197"/>
      <c r="L398" s="203"/>
      <c r="M398" s="204"/>
      <c r="N398" s="205"/>
      <c r="O398" s="205"/>
      <c r="P398" s="205"/>
      <c r="Q398" s="205"/>
      <c r="R398" s="205"/>
      <c r="S398" s="205"/>
      <c r="T398" s="206"/>
      <c r="AT398" s="207" t="s">
        <v>176</v>
      </c>
      <c r="AU398" s="207" t="s">
        <v>90</v>
      </c>
      <c r="AV398" s="13" t="s">
        <v>90</v>
      </c>
      <c r="AW398" s="13" t="s">
        <v>39</v>
      </c>
      <c r="AX398" s="13" t="s">
        <v>81</v>
      </c>
      <c r="AY398" s="207" t="s">
        <v>165</v>
      </c>
    </row>
    <row r="399" spans="1:65" s="13" customFormat="1">
      <c r="B399" s="196"/>
      <c r="C399" s="197"/>
      <c r="D399" s="198" t="s">
        <v>176</v>
      </c>
      <c r="E399" s="197"/>
      <c r="F399" s="200" t="s">
        <v>703</v>
      </c>
      <c r="G399" s="197"/>
      <c r="H399" s="201">
        <v>66.537999999999997</v>
      </c>
      <c r="I399" s="202"/>
      <c r="J399" s="197"/>
      <c r="K399" s="197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176</v>
      </c>
      <c r="AU399" s="207" t="s">
        <v>90</v>
      </c>
      <c r="AV399" s="13" t="s">
        <v>90</v>
      </c>
      <c r="AW399" s="13" t="s">
        <v>4</v>
      </c>
      <c r="AX399" s="13" t="s">
        <v>88</v>
      </c>
      <c r="AY399" s="207" t="s">
        <v>165</v>
      </c>
    </row>
    <row r="400" spans="1:65" s="2" customFormat="1" ht="44.25" customHeight="1">
      <c r="A400" s="34"/>
      <c r="B400" s="35"/>
      <c r="C400" s="178" t="s">
        <v>706</v>
      </c>
      <c r="D400" s="178" t="s">
        <v>167</v>
      </c>
      <c r="E400" s="179" t="s">
        <v>707</v>
      </c>
      <c r="F400" s="180" t="s">
        <v>708</v>
      </c>
      <c r="G400" s="181" t="s">
        <v>681</v>
      </c>
      <c r="H400" s="219"/>
      <c r="I400" s="183"/>
      <c r="J400" s="184">
        <f>ROUND(I400*H400,2)</f>
        <v>0</v>
      </c>
      <c r="K400" s="180" t="s">
        <v>171</v>
      </c>
      <c r="L400" s="39"/>
      <c r="M400" s="185" t="s">
        <v>79</v>
      </c>
      <c r="N400" s="186" t="s">
        <v>51</v>
      </c>
      <c r="O400" s="64"/>
      <c r="P400" s="187">
        <f>O400*H400</f>
        <v>0</v>
      </c>
      <c r="Q400" s="187">
        <v>0</v>
      </c>
      <c r="R400" s="187">
        <f>Q400*H400</f>
        <v>0</v>
      </c>
      <c r="S400" s="187">
        <v>0</v>
      </c>
      <c r="T400" s="18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9" t="s">
        <v>270</v>
      </c>
      <c r="AT400" s="189" t="s">
        <v>167</v>
      </c>
      <c r="AU400" s="189" t="s">
        <v>90</v>
      </c>
      <c r="AY400" s="16" t="s">
        <v>165</v>
      </c>
      <c r="BE400" s="190">
        <f>IF(N400="základní",J400,0)</f>
        <v>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6" t="s">
        <v>88</v>
      </c>
      <c r="BK400" s="190">
        <f>ROUND(I400*H400,2)</f>
        <v>0</v>
      </c>
      <c r="BL400" s="16" t="s">
        <v>270</v>
      </c>
      <c r="BM400" s="189" t="s">
        <v>709</v>
      </c>
    </row>
    <row r="401" spans="1:65" s="2" customFormat="1">
      <c r="A401" s="34"/>
      <c r="B401" s="35"/>
      <c r="C401" s="36"/>
      <c r="D401" s="191" t="s">
        <v>174</v>
      </c>
      <c r="E401" s="36"/>
      <c r="F401" s="192" t="s">
        <v>710</v>
      </c>
      <c r="G401" s="36"/>
      <c r="H401" s="36"/>
      <c r="I401" s="193"/>
      <c r="J401" s="36"/>
      <c r="K401" s="36"/>
      <c r="L401" s="39"/>
      <c r="M401" s="194"/>
      <c r="N401" s="195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6" t="s">
        <v>174</v>
      </c>
      <c r="AU401" s="16" t="s">
        <v>90</v>
      </c>
    </row>
    <row r="402" spans="1:65" s="12" customFormat="1" ht="22.9" customHeight="1">
      <c r="B402" s="162"/>
      <c r="C402" s="163"/>
      <c r="D402" s="164" t="s">
        <v>80</v>
      </c>
      <c r="E402" s="176" t="s">
        <v>711</v>
      </c>
      <c r="F402" s="176" t="s">
        <v>712</v>
      </c>
      <c r="G402" s="163"/>
      <c r="H402" s="163"/>
      <c r="I402" s="166"/>
      <c r="J402" s="177">
        <f>BK402</f>
        <v>0</v>
      </c>
      <c r="K402" s="163"/>
      <c r="L402" s="168"/>
      <c r="M402" s="169"/>
      <c r="N402" s="170"/>
      <c r="O402" s="170"/>
      <c r="P402" s="171">
        <f>SUM(P403:P428)</f>
        <v>0</v>
      </c>
      <c r="Q402" s="170"/>
      <c r="R402" s="171">
        <f>SUM(R403:R428)</f>
        <v>8.5310864999999986E-2</v>
      </c>
      <c r="S402" s="170"/>
      <c r="T402" s="172">
        <f>SUM(T403:T428)</f>
        <v>0</v>
      </c>
      <c r="AR402" s="173" t="s">
        <v>90</v>
      </c>
      <c r="AT402" s="174" t="s">
        <v>80</v>
      </c>
      <c r="AU402" s="174" t="s">
        <v>88</v>
      </c>
      <c r="AY402" s="173" t="s">
        <v>165</v>
      </c>
      <c r="BK402" s="175">
        <f>SUM(BK403:BK428)</f>
        <v>0</v>
      </c>
    </row>
    <row r="403" spans="1:65" s="2" customFormat="1" ht="21.75" customHeight="1">
      <c r="A403" s="34"/>
      <c r="B403" s="35"/>
      <c r="C403" s="178" t="s">
        <v>713</v>
      </c>
      <c r="D403" s="178" t="s">
        <v>167</v>
      </c>
      <c r="E403" s="179" t="s">
        <v>714</v>
      </c>
      <c r="F403" s="180" t="s">
        <v>715</v>
      </c>
      <c r="G403" s="181" t="s">
        <v>343</v>
      </c>
      <c r="H403" s="182">
        <v>2.2000000000000002</v>
      </c>
      <c r="I403" s="183"/>
      <c r="J403" s="184">
        <f>ROUND(I403*H403,2)</f>
        <v>0</v>
      </c>
      <c r="K403" s="180" t="s">
        <v>171</v>
      </c>
      <c r="L403" s="39"/>
      <c r="M403" s="185" t="s">
        <v>79</v>
      </c>
      <c r="N403" s="186" t="s">
        <v>51</v>
      </c>
      <c r="O403" s="64"/>
      <c r="P403" s="187">
        <f>O403*H403</f>
        <v>0</v>
      </c>
      <c r="Q403" s="187">
        <v>1.4215499999999999E-3</v>
      </c>
      <c r="R403" s="187">
        <f>Q403*H403</f>
        <v>3.1274100000000002E-3</v>
      </c>
      <c r="S403" s="187">
        <v>0</v>
      </c>
      <c r="T403" s="18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9" t="s">
        <v>270</v>
      </c>
      <c r="AT403" s="189" t="s">
        <v>167</v>
      </c>
      <c r="AU403" s="189" t="s">
        <v>90</v>
      </c>
      <c r="AY403" s="16" t="s">
        <v>165</v>
      </c>
      <c r="BE403" s="190">
        <f>IF(N403="základní",J403,0)</f>
        <v>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16" t="s">
        <v>88</v>
      </c>
      <c r="BK403" s="190">
        <f>ROUND(I403*H403,2)</f>
        <v>0</v>
      </c>
      <c r="BL403" s="16" t="s">
        <v>270</v>
      </c>
      <c r="BM403" s="189" t="s">
        <v>716</v>
      </c>
    </row>
    <row r="404" spans="1:65" s="2" customFormat="1">
      <c r="A404" s="34"/>
      <c r="B404" s="35"/>
      <c r="C404" s="36"/>
      <c r="D404" s="191" t="s">
        <v>174</v>
      </c>
      <c r="E404" s="36"/>
      <c r="F404" s="192" t="s">
        <v>717</v>
      </c>
      <c r="G404" s="36"/>
      <c r="H404" s="36"/>
      <c r="I404" s="193"/>
      <c r="J404" s="36"/>
      <c r="K404" s="36"/>
      <c r="L404" s="39"/>
      <c r="M404" s="194"/>
      <c r="N404" s="195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6" t="s">
        <v>174</v>
      </c>
      <c r="AU404" s="16" t="s">
        <v>90</v>
      </c>
    </row>
    <row r="405" spans="1:65" s="13" customFormat="1">
      <c r="B405" s="196"/>
      <c r="C405" s="197"/>
      <c r="D405" s="198" t="s">
        <v>176</v>
      </c>
      <c r="E405" s="199" t="s">
        <v>79</v>
      </c>
      <c r="F405" s="200" t="s">
        <v>718</v>
      </c>
      <c r="G405" s="197"/>
      <c r="H405" s="201">
        <v>2.2000000000000002</v>
      </c>
      <c r="I405" s="202"/>
      <c r="J405" s="197"/>
      <c r="K405" s="197"/>
      <c r="L405" s="203"/>
      <c r="M405" s="204"/>
      <c r="N405" s="205"/>
      <c r="O405" s="205"/>
      <c r="P405" s="205"/>
      <c r="Q405" s="205"/>
      <c r="R405" s="205"/>
      <c r="S405" s="205"/>
      <c r="T405" s="206"/>
      <c r="AT405" s="207" t="s">
        <v>176</v>
      </c>
      <c r="AU405" s="207" t="s">
        <v>90</v>
      </c>
      <c r="AV405" s="13" t="s">
        <v>90</v>
      </c>
      <c r="AW405" s="13" t="s">
        <v>39</v>
      </c>
      <c r="AX405" s="13" t="s">
        <v>81</v>
      </c>
      <c r="AY405" s="207" t="s">
        <v>165</v>
      </c>
    </row>
    <row r="406" spans="1:65" s="2" customFormat="1" ht="21.75" customHeight="1">
      <c r="A406" s="34"/>
      <c r="B406" s="35"/>
      <c r="C406" s="178" t="s">
        <v>719</v>
      </c>
      <c r="D406" s="178" t="s">
        <v>167</v>
      </c>
      <c r="E406" s="179" t="s">
        <v>720</v>
      </c>
      <c r="F406" s="180" t="s">
        <v>721</v>
      </c>
      <c r="G406" s="181" t="s">
        <v>343</v>
      </c>
      <c r="H406" s="182">
        <v>5.5</v>
      </c>
      <c r="I406" s="183"/>
      <c r="J406" s="184">
        <f>ROUND(I406*H406,2)</f>
        <v>0</v>
      </c>
      <c r="K406" s="180" t="s">
        <v>171</v>
      </c>
      <c r="L406" s="39"/>
      <c r="M406" s="185" t="s">
        <v>79</v>
      </c>
      <c r="N406" s="186" t="s">
        <v>51</v>
      </c>
      <c r="O406" s="64"/>
      <c r="P406" s="187">
        <f>O406*H406</f>
        <v>0</v>
      </c>
      <c r="Q406" s="187">
        <v>1.232225E-2</v>
      </c>
      <c r="R406" s="187">
        <f>Q406*H406</f>
        <v>6.7772374999999996E-2</v>
      </c>
      <c r="S406" s="187">
        <v>0</v>
      </c>
      <c r="T406" s="188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9" t="s">
        <v>270</v>
      </c>
      <c r="AT406" s="189" t="s">
        <v>167</v>
      </c>
      <c r="AU406" s="189" t="s">
        <v>90</v>
      </c>
      <c r="AY406" s="16" t="s">
        <v>165</v>
      </c>
      <c r="BE406" s="190">
        <f>IF(N406="základní",J406,0)</f>
        <v>0</v>
      </c>
      <c r="BF406" s="190">
        <f>IF(N406="snížená",J406,0)</f>
        <v>0</v>
      </c>
      <c r="BG406" s="190">
        <f>IF(N406="zákl. přenesená",J406,0)</f>
        <v>0</v>
      </c>
      <c r="BH406" s="190">
        <f>IF(N406="sníž. přenesená",J406,0)</f>
        <v>0</v>
      </c>
      <c r="BI406" s="190">
        <f>IF(N406="nulová",J406,0)</f>
        <v>0</v>
      </c>
      <c r="BJ406" s="16" t="s">
        <v>88</v>
      </c>
      <c r="BK406" s="190">
        <f>ROUND(I406*H406,2)</f>
        <v>0</v>
      </c>
      <c r="BL406" s="16" t="s">
        <v>270</v>
      </c>
      <c r="BM406" s="189" t="s">
        <v>722</v>
      </c>
    </row>
    <row r="407" spans="1:65" s="2" customFormat="1">
      <c r="A407" s="34"/>
      <c r="B407" s="35"/>
      <c r="C407" s="36"/>
      <c r="D407" s="191" t="s">
        <v>174</v>
      </c>
      <c r="E407" s="36"/>
      <c r="F407" s="192" t="s">
        <v>723</v>
      </c>
      <c r="G407" s="36"/>
      <c r="H407" s="36"/>
      <c r="I407" s="193"/>
      <c r="J407" s="36"/>
      <c r="K407" s="36"/>
      <c r="L407" s="39"/>
      <c r="M407" s="194"/>
      <c r="N407" s="195"/>
      <c r="O407" s="64"/>
      <c r="P407" s="64"/>
      <c r="Q407" s="64"/>
      <c r="R407" s="64"/>
      <c r="S407" s="64"/>
      <c r="T407" s="65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6" t="s">
        <v>174</v>
      </c>
      <c r="AU407" s="16" t="s">
        <v>90</v>
      </c>
    </row>
    <row r="408" spans="1:65" s="13" customFormat="1">
      <c r="B408" s="196"/>
      <c r="C408" s="197"/>
      <c r="D408" s="198" t="s">
        <v>176</v>
      </c>
      <c r="E408" s="199" t="s">
        <v>79</v>
      </c>
      <c r="F408" s="200" t="s">
        <v>724</v>
      </c>
      <c r="G408" s="197"/>
      <c r="H408" s="201">
        <v>5.5</v>
      </c>
      <c r="I408" s="202"/>
      <c r="J408" s="197"/>
      <c r="K408" s="197"/>
      <c r="L408" s="203"/>
      <c r="M408" s="204"/>
      <c r="N408" s="205"/>
      <c r="O408" s="205"/>
      <c r="P408" s="205"/>
      <c r="Q408" s="205"/>
      <c r="R408" s="205"/>
      <c r="S408" s="205"/>
      <c r="T408" s="206"/>
      <c r="AT408" s="207" t="s">
        <v>176</v>
      </c>
      <c r="AU408" s="207" t="s">
        <v>90</v>
      </c>
      <c r="AV408" s="13" t="s">
        <v>90</v>
      </c>
      <c r="AW408" s="13" t="s">
        <v>39</v>
      </c>
      <c r="AX408" s="13" t="s">
        <v>81</v>
      </c>
      <c r="AY408" s="207" t="s">
        <v>165</v>
      </c>
    </row>
    <row r="409" spans="1:65" s="2" customFormat="1" ht="24.2" customHeight="1">
      <c r="A409" s="34"/>
      <c r="B409" s="35"/>
      <c r="C409" s="178" t="s">
        <v>373</v>
      </c>
      <c r="D409" s="178" t="s">
        <v>167</v>
      </c>
      <c r="E409" s="179" t="s">
        <v>725</v>
      </c>
      <c r="F409" s="180" t="s">
        <v>726</v>
      </c>
      <c r="G409" s="181" t="s">
        <v>343</v>
      </c>
      <c r="H409" s="182">
        <v>3.3</v>
      </c>
      <c r="I409" s="183"/>
      <c r="J409" s="184">
        <f>ROUND(I409*H409,2)</f>
        <v>0</v>
      </c>
      <c r="K409" s="180" t="s">
        <v>171</v>
      </c>
      <c r="L409" s="39"/>
      <c r="M409" s="185" t="s">
        <v>79</v>
      </c>
      <c r="N409" s="186" t="s">
        <v>51</v>
      </c>
      <c r="O409" s="64"/>
      <c r="P409" s="187">
        <f>O409*H409</f>
        <v>0</v>
      </c>
      <c r="Q409" s="187">
        <v>1.5659999999999999E-3</v>
      </c>
      <c r="R409" s="187">
        <f>Q409*H409</f>
        <v>5.1677999999999993E-3</v>
      </c>
      <c r="S409" s="187">
        <v>0</v>
      </c>
      <c r="T409" s="188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9" t="s">
        <v>270</v>
      </c>
      <c r="AT409" s="189" t="s">
        <v>167</v>
      </c>
      <c r="AU409" s="189" t="s">
        <v>90</v>
      </c>
      <c r="AY409" s="16" t="s">
        <v>165</v>
      </c>
      <c r="BE409" s="190">
        <f>IF(N409="základní",J409,0)</f>
        <v>0</v>
      </c>
      <c r="BF409" s="190">
        <f>IF(N409="snížená",J409,0)</f>
        <v>0</v>
      </c>
      <c r="BG409" s="190">
        <f>IF(N409="zákl. přenesená",J409,0)</f>
        <v>0</v>
      </c>
      <c r="BH409" s="190">
        <f>IF(N409="sníž. přenesená",J409,0)</f>
        <v>0</v>
      </c>
      <c r="BI409" s="190">
        <f>IF(N409="nulová",J409,0)</f>
        <v>0</v>
      </c>
      <c r="BJ409" s="16" t="s">
        <v>88</v>
      </c>
      <c r="BK409" s="190">
        <f>ROUND(I409*H409,2)</f>
        <v>0</v>
      </c>
      <c r="BL409" s="16" t="s">
        <v>270</v>
      </c>
      <c r="BM409" s="189" t="s">
        <v>727</v>
      </c>
    </row>
    <row r="410" spans="1:65" s="2" customFormat="1">
      <c r="A410" s="34"/>
      <c r="B410" s="35"/>
      <c r="C410" s="36"/>
      <c r="D410" s="191" t="s">
        <v>174</v>
      </c>
      <c r="E410" s="36"/>
      <c r="F410" s="192" t="s">
        <v>728</v>
      </c>
      <c r="G410" s="36"/>
      <c r="H410" s="36"/>
      <c r="I410" s="193"/>
      <c r="J410" s="36"/>
      <c r="K410" s="36"/>
      <c r="L410" s="39"/>
      <c r="M410" s="194"/>
      <c r="N410" s="195"/>
      <c r="O410" s="64"/>
      <c r="P410" s="64"/>
      <c r="Q410" s="64"/>
      <c r="R410" s="64"/>
      <c r="S410" s="64"/>
      <c r="T410" s="65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6" t="s">
        <v>174</v>
      </c>
      <c r="AU410" s="16" t="s">
        <v>90</v>
      </c>
    </row>
    <row r="411" spans="1:65" s="13" customFormat="1">
      <c r="B411" s="196"/>
      <c r="C411" s="197"/>
      <c r="D411" s="198" t="s">
        <v>176</v>
      </c>
      <c r="E411" s="199" t="s">
        <v>79</v>
      </c>
      <c r="F411" s="200" t="s">
        <v>729</v>
      </c>
      <c r="G411" s="197"/>
      <c r="H411" s="201">
        <v>3.3</v>
      </c>
      <c r="I411" s="202"/>
      <c r="J411" s="197"/>
      <c r="K411" s="197"/>
      <c r="L411" s="203"/>
      <c r="M411" s="204"/>
      <c r="N411" s="205"/>
      <c r="O411" s="205"/>
      <c r="P411" s="205"/>
      <c r="Q411" s="205"/>
      <c r="R411" s="205"/>
      <c r="S411" s="205"/>
      <c r="T411" s="206"/>
      <c r="AT411" s="207" t="s">
        <v>176</v>
      </c>
      <c r="AU411" s="207" t="s">
        <v>90</v>
      </c>
      <c r="AV411" s="13" t="s">
        <v>90</v>
      </c>
      <c r="AW411" s="13" t="s">
        <v>39</v>
      </c>
      <c r="AX411" s="13" t="s">
        <v>81</v>
      </c>
      <c r="AY411" s="207" t="s">
        <v>165</v>
      </c>
    </row>
    <row r="412" spans="1:65" s="2" customFormat="1" ht="24.2" customHeight="1">
      <c r="A412" s="34"/>
      <c r="B412" s="35"/>
      <c r="C412" s="178" t="s">
        <v>730</v>
      </c>
      <c r="D412" s="178" t="s">
        <v>167</v>
      </c>
      <c r="E412" s="179" t="s">
        <v>731</v>
      </c>
      <c r="F412" s="180" t="s">
        <v>732</v>
      </c>
      <c r="G412" s="181" t="s">
        <v>343</v>
      </c>
      <c r="H412" s="182">
        <v>15.6</v>
      </c>
      <c r="I412" s="183"/>
      <c r="J412" s="184">
        <f>ROUND(I412*H412,2)</f>
        <v>0</v>
      </c>
      <c r="K412" s="180" t="s">
        <v>171</v>
      </c>
      <c r="L412" s="39"/>
      <c r="M412" s="185" t="s">
        <v>79</v>
      </c>
      <c r="N412" s="186" t="s">
        <v>51</v>
      </c>
      <c r="O412" s="64"/>
      <c r="P412" s="187">
        <f>O412*H412</f>
        <v>0</v>
      </c>
      <c r="Q412" s="187">
        <v>3.6380000000000001E-4</v>
      </c>
      <c r="R412" s="187">
        <f>Q412*H412</f>
        <v>5.6752799999999996E-3</v>
      </c>
      <c r="S412" s="187">
        <v>0</v>
      </c>
      <c r="T412" s="188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89" t="s">
        <v>270</v>
      </c>
      <c r="AT412" s="189" t="s">
        <v>167</v>
      </c>
      <c r="AU412" s="189" t="s">
        <v>90</v>
      </c>
      <c r="AY412" s="16" t="s">
        <v>165</v>
      </c>
      <c r="BE412" s="190">
        <f>IF(N412="základní",J412,0)</f>
        <v>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6" t="s">
        <v>88</v>
      </c>
      <c r="BK412" s="190">
        <f>ROUND(I412*H412,2)</f>
        <v>0</v>
      </c>
      <c r="BL412" s="16" t="s">
        <v>270</v>
      </c>
      <c r="BM412" s="189" t="s">
        <v>733</v>
      </c>
    </row>
    <row r="413" spans="1:65" s="2" customFormat="1">
      <c r="A413" s="34"/>
      <c r="B413" s="35"/>
      <c r="C413" s="36"/>
      <c r="D413" s="191" t="s">
        <v>174</v>
      </c>
      <c r="E413" s="36"/>
      <c r="F413" s="192" t="s">
        <v>734</v>
      </c>
      <c r="G413" s="36"/>
      <c r="H413" s="36"/>
      <c r="I413" s="193"/>
      <c r="J413" s="36"/>
      <c r="K413" s="36"/>
      <c r="L413" s="39"/>
      <c r="M413" s="194"/>
      <c r="N413" s="195"/>
      <c r="O413" s="64"/>
      <c r="P413" s="64"/>
      <c r="Q413" s="64"/>
      <c r="R413" s="64"/>
      <c r="S413" s="64"/>
      <c r="T413" s="65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6" t="s">
        <v>174</v>
      </c>
      <c r="AU413" s="16" t="s">
        <v>90</v>
      </c>
    </row>
    <row r="414" spans="1:65" s="13" customFormat="1">
      <c r="B414" s="196"/>
      <c r="C414" s="197"/>
      <c r="D414" s="198" t="s">
        <v>176</v>
      </c>
      <c r="E414" s="199" t="s">
        <v>79</v>
      </c>
      <c r="F414" s="200" t="s">
        <v>735</v>
      </c>
      <c r="G414" s="197"/>
      <c r="H414" s="201">
        <v>15.6</v>
      </c>
      <c r="I414" s="202"/>
      <c r="J414" s="197"/>
      <c r="K414" s="197"/>
      <c r="L414" s="203"/>
      <c r="M414" s="204"/>
      <c r="N414" s="205"/>
      <c r="O414" s="205"/>
      <c r="P414" s="205"/>
      <c r="Q414" s="205"/>
      <c r="R414" s="205"/>
      <c r="S414" s="205"/>
      <c r="T414" s="206"/>
      <c r="AT414" s="207" t="s">
        <v>176</v>
      </c>
      <c r="AU414" s="207" t="s">
        <v>90</v>
      </c>
      <c r="AV414" s="13" t="s">
        <v>90</v>
      </c>
      <c r="AW414" s="13" t="s">
        <v>39</v>
      </c>
      <c r="AX414" s="13" t="s">
        <v>81</v>
      </c>
      <c r="AY414" s="207" t="s">
        <v>165</v>
      </c>
    </row>
    <row r="415" spans="1:65" s="2" customFormat="1" ht="24.2" customHeight="1">
      <c r="A415" s="34"/>
      <c r="B415" s="35"/>
      <c r="C415" s="178" t="s">
        <v>404</v>
      </c>
      <c r="D415" s="178" t="s">
        <v>167</v>
      </c>
      <c r="E415" s="179" t="s">
        <v>736</v>
      </c>
      <c r="F415" s="180" t="s">
        <v>737</v>
      </c>
      <c r="G415" s="181" t="s">
        <v>343</v>
      </c>
      <c r="H415" s="182">
        <v>7</v>
      </c>
      <c r="I415" s="183"/>
      <c r="J415" s="184">
        <f>ROUND(I415*H415,2)</f>
        <v>0</v>
      </c>
      <c r="K415" s="180" t="s">
        <v>171</v>
      </c>
      <c r="L415" s="39"/>
      <c r="M415" s="185" t="s">
        <v>79</v>
      </c>
      <c r="N415" s="186" t="s">
        <v>51</v>
      </c>
      <c r="O415" s="64"/>
      <c r="P415" s="187">
        <f>O415*H415</f>
        <v>0</v>
      </c>
      <c r="Q415" s="187">
        <v>4.6900000000000002E-4</v>
      </c>
      <c r="R415" s="187">
        <f>Q415*H415</f>
        <v>3.2830000000000003E-3</v>
      </c>
      <c r="S415" s="187">
        <v>0</v>
      </c>
      <c r="T415" s="18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89" t="s">
        <v>270</v>
      </c>
      <c r="AT415" s="189" t="s">
        <v>167</v>
      </c>
      <c r="AU415" s="189" t="s">
        <v>90</v>
      </c>
      <c r="AY415" s="16" t="s">
        <v>165</v>
      </c>
      <c r="BE415" s="190">
        <f>IF(N415="základní",J415,0)</f>
        <v>0</v>
      </c>
      <c r="BF415" s="190">
        <f>IF(N415="snížená",J415,0)</f>
        <v>0</v>
      </c>
      <c r="BG415" s="190">
        <f>IF(N415="zákl. přenesená",J415,0)</f>
        <v>0</v>
      </c>
      <c r="BH415" s="190">
        <f>IF(N415="sníž. přenesená",J415,0)</f>
        <v>0</v>
      </c>
      <c r="BI415" s="190">
        <f>IF(N415="nulová",J415,0)</f>
        <v>0</v>
      </c>
      <c r="BJ415" s="16" t="s">
        <v>88</v>
      </c>
      <c r="BK415" s="190">
        <f>ROUND(I415*H415,2)</f>
        <v>0</v>
      </c>
      <c r="BL415" s="16" t="s">
        <v>270</v>
      </c>
      <c r="BM415" s="189" t="s">
        <v>738</v>
      </c>
    </row>
    <row r="416" spans="1:65" s="2" customFormat="1">
      <c r="A416" s="34"/>
      <c r="B416" s="35"/>
      <c r="C416" s="36"/>
      <c r="D416" s="191" t="s">
        <v>174</v>
      </c>
      <c r="E416" s="36"/>
      <c r="F416" s="192" t="s">
        <v>739</v>
      </c>
      <c r="G416" s="36"/>
      <c r="H416" s="36"/>
      <c r="I416" s="193"/>
      <c r="J416" s="36"/>
      <c r="K416" s="36"/>
      <c r="L416" s="39"/>
      <c r="M416" s="194"/>
      <c r="N416" s="195"/>
      <c r="O416" s="64"/>
      <c r="P416" s="64"/>
      <c r="Q416" s="64"/>
      <c r="R416" s="64"/>
      <c r="S416" s="64"/>
      <c r="T416" s="65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6" t="s">
        <v>174</v>
      </c>
      <c r="AU416" s="16" t="s">
        <v>90</v>
      </c>
    </row>
    <row r="417" spans="1:65" s="13" customFormat="1">
      <c r="B417" s="196"/>
      <c r="C417" s="197"/>
      <c r="D417" s="198" t="s">
        <v>176</v>
      </c>
      <c r="E417" s="199" t="s">
        <v>79</v>
      </c>
      <c r="F417" s="200" t="s">
        <v>740</v>
      </c>
      <c r="G417" s="197"/>
      <c r="H417" s="201">
        <v>7</v>
      </c>
      <c r="I417" s="202"/>
      <c r="J417" s="197"/>
      <c r="K417" s="197"/>
      <c r="L417" s="203"/>
      <c r="M417" s="204"/>
      <c r="N417" s="205"/>
      <c r="O417" s="205"/>
      <c r="P417" s="205"/>
      <c r="Q417" s="205"/>
      <c r="R417" s="205"/>
      <c r="S417" s="205"/>
      <c r="T417" s="206"/>
      <c r="AT417" s="207" t="s">
        <v>176</v>
      </c>
      <c r="AU417" s="207" t="s">
        <v>90</v>
      </c>
      <c r="AV417" s="13" t="s">
        <v>90</v>
      </c>
      <c r="AW417" s="13" t="s">
        <v>39</v>
      </c>
      <c r="AX417" s="13" t="s">
        <v>81</v>
      </c>
      <c r="AY417" s="207" t="s">
        <v>165</v>
      </c>
    </row>
    <row r="418" spans="1:65" s="2" customFormat="1" ht="16.5" customHeight="1">
      <c r="A418" s="34"/>
      <c r="B418" s="35"/>
      <c r="C418" s="178" t="s">
        <v>741</v>
      </c>
      <c r="D418" s="178" t="s">
        <v>167</v>
      </c>
      <c r="E418" s="179" t="s">
        <v>742</v>
      </c>
      <c r="F418" s="180" t="s">
        <v>743</v>
      </c>
      <c r="G418" s="181" t="s">
        <v>232</v>
      </c>
      <c r="H418" s="182">
        <v>1</v>
      </c>
      <c r="I418" s="183"/>
      <c r="J418" s="184">
        <f>ROUND(I418*H418,2)</f>
        <v>0</v>
      </c>
      <c r="K418" s="180" t="s">
        <v>171</v>
      </c>
      <c r="L418" s="39"/>
      <c r="M418" s="185" t="s">
        <v>79</v>
      </c>
      <c r="N418" s="186" t="s">
        <v>51</v>
      </c>
      <c r="O418" s="64"/>
      <c r="P418" s="187">
        <f>O418*H418</f>
        <v>0</v>
      </c>
      <c r="Q418" s="187">
        <v>2.8499999999999999E-4</v>
      </c>
      <c r="R418" s="187">
        <f>Q418*H418</f>
        <v>2.8499999999999999E-4</v>
      </c>
      <c r="S418" s="187">
        <v>0</v>
      </c>
      <c r="T418" s="188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89" t="s">
        <v>270</v>
      </c>
      <c r="AT418" s="189" t="s">
        <v>167</v>
      </c>
      <c r="AU418" s="189" t="s">
        <v>90</v>
      </c>
      <c r="AY418" s="16" t="s">
        <v>165</v>
      </c>
      <c r="BE418" s="190">
        <f>IF(N418="základní",J418,0)</f>
        <v>0</v>
      </c>
      <c r="BF418" s="190">
        <f>IF(N418="snížená",J418,0)</f>
        <v>0</v>
      </c>
      <c r="BG418" s="190">
        <f>IF(N418="zákl. přenesená",J418,0)</f>
        <v>0</v>
      </c>
      <c r="BH418" s="190">
        <f>IF(N418="sníž. přenesená",J418,0)</f>
        <v>0</v>
      </c>
      <c r="BI418" s="190">
        <f>IF(N418="nulová",J418,0)</f>
        <v>0</v>
      </c>
      <c r="BJ418" s="16" t="s">
        <v>88</v>
      </c>
      <c r="BK418" s="190">
        <f>ROUND(I418*H418,2)</f>
        <v>0</v>
      </c>
      <c r="BL418" s="16" t="s">
        <v>270</v>
      </c>
      <c r="BM418" s="189" t="s">
        <v>744</v>
      </c>
    </row>
    <row r="419" spans="1:65" s="2" customFormat="1">
      <c r="A419" s="34"/>
      <c r="B419" s="35"/>
      <c r="C419" s="36"/>
      <c r="D419" s="191" t="s">
        <v>174</v>
      </c>
      <c r="E419" s="36"/>
      <c r="F419" s="192" t="s">
        <v>745</v>
      </c>
      <c r="G419" s="36"/>
      <c r="H419" s="36"/>
      <c r="I419" s="193"/>
      <c r="J419" s="36"/>
      <c r="K419" s="36"/>
      <c r="L419" s="39"/>
      <c r="M419" s="194"/>
      <c r="N419" s="195"/>
      <c r="O419" s="64"/>
      <c r="P419" s="64"/>
      <c r="Q419" s="64"/>
      <c r="R419" s="64"/>
      <c r="S419" s="64"/>
      <c r="T419" s="65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6" t="s">
        <v>174</v>
      </c>
      <c r="AU419" s="16" t="s">
        <v>90</v>
      </c>
    </row>
    <row r="420" spans="1:65" s="13" customFormat="1">
      <c r="B420" s="196"/>
      <c r="C420" s="197"/>
      <c r="D420" s="198" t="s">
        <v>176</v>
      </c>
      <c r="E420" s="199" t="s">
        <v>79</v>
      </c>
      <c r="F420" s="200" t="s">
        <v>746</v>
      </c>
      <c r="G420" s="197"/>
      <c r="H420" s="201">
        <v>1</v>
      </c>
      <c r="I420" s="202"/>
      <c r="J420" s="197"/>
      <c r="K420" s="197"/>
      <c r="L420" s="203"/>
      <c r="M420" s="204"/>
      <c r="N420" s="205"/>
      <c r="O420" s="205"/>
      <c r="P420" s="205"/>
      <c r="Q420" s="205"/>
      <c r="R420" s="205"/>
      <c r="S420" s="205"/>
      <c r="T420" s="206"/>
      <c r="AT420" s="207" t="s">
        <v>176</v>
      </c>
      <c r="AU420" s="207" t="s">
        <v>90</v>
      </c>
      <c r="AV420" s="13" t="s">
        <v>90</v>
      </c>
      <c r="AW420" s="13" t="s">
        <v>39</v>
      </c>
      <c r="AX420" s="13" t="s">
        <v>81</v>
      </c>
      <c r="AY420" s="207" t="s">
        <v>165</v>
      </c>
    </row>
    <row r="421" spans="1:65" s="2" customFormat="1" ht="24.2" customHeight="1">
      <c r="A421" s="34"/>
      <c r="B421" s="35"/>
      <c r="C421" s="178" t="s">
        <v>747</v>
      </c>
      <c r="D421" s="178" t="s">
        <v>167</v>
      </c>
      <c r="E421" s="179" t="s">
        <v>748</v>
      </c>
      <c r="F421" s="180" t="s">
        <v>749</v>
      </c>
      <c r="G421" s="181" t="s">
        <v>343</v>
      </c>
      <c r="H421" s="182">
        <v>28.1</v>
      </c>
      <c r="I421" s="183"/>
      <c r="J421" s="184">
        <f>ROUND(I421*H421,2)</f>
        <v>0</v>
      </c>
      <c r="K421" s="180" t="s">
        <v>171</v>
      </c>
      <c r="L421" s="39"/>
      <c r="M421" s="185" t="s">
        <v>79</v>
      </c>
      <c r="N421" s="186" t="s">
        <v>51</v>
      </c>
      <c r="O421" s="64"/>
      <c r="P421" s="187">
        <f>O421*H421</f>
        <v>0</v>
      </c>
      <c r="Q421" s="187">
        <v>0</v>
      </c>
      <c r="R421" s="187">
        <f>Q421*H421</f>
        <v>0</v>
      </c>
      <c r="S421" s="187">
        <v>0</v>
      </c>
      <c r="T421" s="18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89" t="s">
        <v>270</v>
      </c>
      <c r="AT421" s="189" t="s">
        <v>167</v>
      </c>
      <c r="AU421" s="189" t="s">
        <v>90</v>
      </c>
      <c r="AY421" s="16" t="s">
        <v>165</v>
      </c>
      <c r="BE421" s="190">
        <f>IF(N421="základní",J421,0)</f>
        <v>0</v>
      </c>
      <c r="BF421" s="190">
        <f>IF(N421="snížená",J421,0)</f>
        <v>0</v>
      </c>
      <c r="BG421" s="190">
        <f>IF(N421="zákl. přenesená",J421,0)</f>
        <v>0</v>
      </c>
      <c r="BH421" s="190">
        <f>IF(N421="sníž. přenesená",J421,0)</f>
        <v>0</v>
      </c>
      <c r="BI421" s="190">
        <f>IF(N421="nulová",J421,0)</f>
        <v>0</v>
      </c>
      <c r="BJ421" s="16" t="s">
        <v>88</v>
      </c>
      <c r="BK421" s="190">
        <f>ROUND(I421*H421,2)</f>
        <v>0</v>
      </c>
      <c r="BL421" s="16" t="s">
        <v>270</v>
      </c>
      <c r="BM421" s="189" t="s">
        <v>750</v>
      </c>
    </row>
    <row r="422" spans="1:65" s="2" customFormat="1">
      <c r="A422" s="34"/>
      <c r="B422" s="35"/>
      <c r="C422" s="36"/>
      <c r="D422" s="191" t="s">
        <v>174</v>
      </c>
      <c r="E422" s="36"/>
      <c r="F422" s="192" t="s">
        <v>751</v>
      </c>
      <c r="G422" s="36"/>
      <c r="H422" s="36"/>
      <c r="I422" s="193"/>
      <c r="J422" s="36"/>
      <c r="K422" s="36"/>
      <c r="L422" s="39"/>
      <c r="M422" s="194"/>
      <c r="N422" s="195"/>
      <c r="O422" s="64"/>
      <c r="P422" s="64"/>
      <c r="Q422" s="64"/>
      <c r="R422" s="64"/>
      <c r="S422" s="64"/>
      <c r="T422" s="65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6" t="s">
        <v>174</v>
      </c>
      <c r="AU422" s="16" t="s">
        <v>90</v>
      </c>
    </row>
    <row r="423" spans="1:65" s="2" customFormat="1" ht="24.2" customHeight="1">
      <c r="A423" s="34"/>
      <c r="B423" s="35"/>
      <c r="C423" s="178" t="s">
        <v>752</v>
      </c>
      <c r="D423" s="178" t="s">
        <v>167</v>
      </c>
      <c r="E423" s="179" t="s">
        <v>753</v>
      </c>
      <c r="F423" s="180" t="s">
        <v>754</v>
      </c>
      <c r="G423" s="181" t="s">
        <v>343</v>
      </c>
      <c r="H423" s="182">
        <v>5.5</v>
      </c>
      <c r="I423" s="183"/>
      <c r="J423" s="184">
        <f>ROUND(I423*H423,2)</f>
        <v>0</v>
      </c>
      <c r="K423" s="180" t="s">
        <v>171</v>
      </c>
      <c r="L423" s="39"/>
      <c r="M423" s="185" t="s">
        <v>79</v>
      </c>
      <c r="N423" s="186" t="s">
        <v>51</v>
      </c>
      <c r="O423" s="64"/>
      <c r="P423" s="187">
        <f>O423*H423</f>
        <v>0</v>
      </c>
      <c r="Q423" s="187">
        <v>0</v>
      </c>
      <c r="R423" s="187">
        <f>Q423*H423</f>
        <v>0</v>
      </c>
      <c r="S423" s="187">
        <v>0</v>
      </c>
      <c r="T423" s="188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89" t="s">
        <v>270</v>
      </c>
      <c r="AT423" s="189" t="s">
        <v>167</v>
      </c>
      <c r="AU423" s="189" t="s">
        <v>90</v>
      </c>
      <c r="AY423" s="16" t="s">
        <v>165</v>
      </c>
      <c r="BE423" s="190">
        <f>IF(N423="základní",J423,0)</f>
        <v>0</v>
      </c>
      <c r="BF423" s="190">
        <f>IF(N423="snížená",J423,0)</f>
        <v>0</v>
      </c>
      <c r="BG423" s="190">
        <f>IF(N423="zákl. přenesená",J423,0)</f>
        <v>0</v>
      </c>
      <c r="BH423" s="190">
        <f>IF(N423="sníž. přenesená",J423,0)</f>
        <v>0</v>
      </c>
      <c r="BI423" s="190">
        <f>IF(N423="nulová",J423,0)</f>
        <v>0</v>
      </c>
      <c r="BJ423" s="16" t="s">
        <v>88</v>
      </c>
      <c r="BK423" s="190">
        <f>ROUND(I423*H423,2)</f>
        <v>0</v>
      </c>
      <c r="BL423" s="16" t="s">
        <v>270</v>
      </c>
      <c r="BM423" s="189" t="s">
        <v>755</v>
      </c>
    </row>
    <row r="424" spans="1:65" s="2" customFormat="1">
      <c r="A424" s="34"/>
      <c r="B424" s="35"/>
      <c r="C424" s="36"/>
      <c r="D424" s="191" t="s">
        <v>174</v>
      </c>
      <c r="E424" s="36"/>
      <c r="F424" s="192" t="s">
        <v>756</v>
      </c>
      <c r="G424" s="36"/>
      <c r="H424" s="36"/>
      <c r="I424" s="193"/>
      <c r="J424" s="36"/>
      <c r="K424" s="36"/>
      <c r="L424" s="39"/>
      <c r="M424" s="194"/>
      <c r="N424" s="195"/>
      <c r="O424" s="64"/>
      <c r="P424" s="64"/>
      <c r="Q424" s="64"/>
      <c r="R424" s="64"/>
      <c r="S424" s="64"/>
      <c r="T424" s="65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6" t="s">
        <v>174</v>
      </c>
      <c r="AU424" s="16" t="s">
        <v>90</v>
      </c>
    </row>
    <row r="425" spans="1:65" s="2" customFormat="1" ht="16.5" customHeight="1">
      <c r="A425" s="34"/>
      <c r="B425" s="35"/>
      <c r="C425" s="178" t="s">
        <v>757</v>
      </c>
      <c r="D425" s="178" t="s">
        <v>167</v>
      </c>
      <c r="E425" s="179" t="s">
        <v>758</v>
      </c>
      <c r="F425" s="180" t="s">
        <v>759</v>
      </c>
      <c r="G425" s="181" t="s">
        <v>239</v>
      </c>
      <c r="H425" s="182">
        <v>1</v>
      </c>
      <c r="I425" s="183"/>
      <c r="J425" s="184">
        <f>ROUND(I425*H425,2)</f>
        <v>0</v>
      </c>
      <c r="K425" s="180" t="s">
        <v>79</v>
      </c>
      <c r="L425" s="39"/>
      <c r="M425" s="185" t="s">
        <v>79</v>
      </c>
      <c r="N425" s="186" t="s">
        <v>51</v>
      </c>
      <c r="O425" s="64"/>
      <c r="P425" s="187">
        <f>O425*H425</f>
        <v>0</v>
      </c>
      <c r="Q425" s="187">
        <v>0</v>
      </c>
      <c r="R425" s="187">
        <f>Q425*H425</f>
        <v>0</v>
      </c>
      <c r="S425" s="187">
        <v>0</v>
      </c>
      <c r="T425" s="188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89" t="s">
        <v>270</v>
      </c>
      <c r="AT425" s="189" t="s">
        <v>167</v>
      </c>
      <c r="AU425" s="189" t="s">
        <v>90</v>
      </c>
      <c r="AY425" s="16" t="s">
        <v>165</v>
      </c>
      <c r="BE425" s="190">
        <f>IF(N425="základní",J425,0)</f>
        <v>0</v>
      </c>
      <c r="BF425" s="190">
        <f>IF(N425="snížená",J425,0)</f>
        <v>0</v>
      </c>
      <c r="BG425" s="190">
        <f>IF(N425="zákl. přenesená",J425,0)</f>
        <v>0</v>
      </c>
      <c r="BH425" s="190">
        <f>IF(N425="sníž. přenesená",J425,0)</f>
        <v>0</v>
      </c>
      <c r="BI425" s="190">
        <f>IF(N425="nulová",J425,0)</f>
        <v>0</v>
      </c>
      <c r="BJ425" s="16" t="s">
        <v>88</v>
      </c>
      <c r="BK425" s="190">
        <f>ROUND(I425*H425,2)</f>
        <v>0</v>
      </c>
      <c r="BL425" s="16" t="s">
        <v>270</v>
      </c>
      <c r="BM425" s="189" t="s">
        <v>760</v>
      </c>
    </row>
    <row r="426" spans="1:65" s="2" customFormat="1" ht="58.5">
      <c r="A426" s="34"/>
      <c r="B426" s="35"/>
      <c r="C426" s="36"/>
      <c r="D426" s="198" t="s">
        <v>572</v>
      </c>
      <c r="E426" s="36"/>
      <c r="F426" s="218" t="s">
        <v>761</v>
      </c>
      <c r="G426" s="36"/>
      <c r="H426" s="36"/>
      <c r="I426" s="193"/>
      <c r="J426" s="36"/>
      <c r="K426" s="36"/>
      <c r="L426" s="39"/>
      <c r="M426" s="194"/>
      <c r="N426" s="195"/>
      <c r="O426" s="64"/>
      <c r="P426" s="64"/>
      <c r="Q426" s="64"/>
      <c r="R426" s="64"/>
      <c r="S426" s="64"/>
      <c r="T426" s="65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6" t="s">
        <v>572</v>
      </c>
      <c r="AU426" s="16" t="s">
        <v>90</v>
      </c>
    </row>
    <row r="427" spans="1:65" s="2" customFormat="1" ht="44.25" customHeight="1">
      <c r="A427" s="34"/>
      <c r="B427" s="35"/>
      <c r="C427" s="178" t="s">
        <v>762</v>
      </c>
      <c r="D427" s="178" t="s">
        <v>167</v>
      </c>
      <c r="E427" s="179" t="s">
        <v>763</v>
      </c>
      <c r="F427" s="180" t="s">
        <v>764</v>
      </c>
      <c r="G427" s="181" t="s">
        <v>681</v>
      </c>
      <c r="H427" s="219"/>
      <c r="I427" s="183"/>
      <c r="J427" s="184">
        <f>ROUND(I427*H427,2)</f>
        <v>0</v>
      </c>
      <c r="K427" s="180" t="s">
        <v>171</v>
      </c>
      <c r="L427" s="39"/>
      <c r="M427" s="185" t="s">
        <v>79</v>
      </c>
      <c r="N427" s="186" t="s">
        <v>51</v>
      </c>
      <c r="O427" s="64"/>
      <c r="P427" s="187">
        <f>O427*H427</f>
        <v>0</v>
      </c>
      <c r="Q427" s="187">
        <v>0</v>
      </c>
      <c r="R427" s="187">
        <f>Q427*H427</f>
        <v>0</v>
      </c>
      <c r="S427" s="187">
        <v>0</v>
      </c>
      <c r="T427" s="188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89" t="s">
        <v>270</v>
      </c>
      <c r="AT427" s="189" t="s">
        <v>167</v>
      </c>
      <c r="AU427" s="189" t="s">
        <v>90</v>
      </c>
      <c r="AY427" s="16" t="s">
        <v>165</v>
      </c>
      <c r="BE427" s="190">
        <f>IF(N427="základní",J427,0)</f>
        <v>0</v>
      </c>
      <c r="BF427" s="190">
        <f>IF(N427="snížená",J427,0)</f>
        <v>0</v>
      </c>
      <c r="BG427" s="190">
        <f>IF(N427="zákl. přenesená",J427,0)</f>
        <v>0</v>
      </c>
      <c r="BH427" s="190">
        <f>IF(N427="sníž. přenesená",J427,0)</f>
        <v>0</v>
      </c>
      <c r="BI427" s="190">
        <f>IF(N427="nulová",J427,0)</f>
        <v>0</v>
      </c>
      <c r="BJ427" s="16" t="s">
        <v>88</v>
      </c>
      <c r="BK427" s="190">
        <f>ROUND(I427*H427,2)</f>
        <v>0</v>
      </c>
      <c r="BL427" s="16" t="s">
        <v>270</v>
      </c>
      <c r="BM427" s="189" t="s">
        <v>765</v>
      </c>
    </row>
    <row r="428" spans="1:65" s="2" customFormat="1">
      <c r="A428" s="34"/>
      <c r="B428" s="35"/>
      <c r="C428" s="36"/>
      <c r="D428" s="191" t="s">
        <v>174</v>
      </c>
      <c r="E428" s="36"/>
      <c r="F428" s="192" t="s">
        <v>766</v>
      </c>
      <c r="G428" s="36"/>
      <c r="H428" s="36"/>
      <c r="I428" s="193"/>
      <c r="J428" s="36"/>
      <c r="K428" s="36"/>
      <c r="L428" s="39"/>
      <c r="M428" s="194"/>
      <c r="N428" s="195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6" t="s">
        <v>174</v>
      </c>
      <c r="AU428" s="16" t="s">
        <v>90</v>
      </c>
    </row>
    <row r="429" spans="1:65" s="12" customFormat="1" ht="22.9" customHeight="1">
      <c r="B429" s="162"/>
      <c r="C429" s="163"/>
      <c r="D429" s="164" t="s">
        <v>80</v>
      </c>
      <c r="E429" s="176" t="s">
        <v>767</v>
      </c>
      <c r="F429" s="176" t="s">
        <v>768</v>
      </c>
      <c r="G429" s="163"/>
      <c r="H429" s="163"/>
      <c r="I429" s="166"/>
      <c r="J429" s="177">
        <f>BK429</f>
        <v>0</v>
      </c>
      <c r="K429" s="163"/>
      <c r="L429" s="168"/>
      <c r="M429" s="169"/>
      <c r="N429" s="170"/>
      <c r="O429" s="170"/>
      <c r="P429" s="171">
        <f>SUM(P430:P458)</f>
        <v>0</v>
      </c>
      <c r="Q429" s="170"/>
      <c r="R429" s="171">
        <f>SUM(R430:R458)</f>
        <v>3.8346491500000003E-2</v>
      </c>
      <c r="S429" s="170"/>
      <c r="T429" s="172">
        <f>SUM(T430:T458)</f>
        <v>0</v>
      </c>
      <c r="AR429" s="173" t="s">
        <v>90</v>
      </c>
      <c r="AT429" s="174" t="s">
        <v>80</v>
      </c>
      <c r="AU429" s="174" t="s">
        <v>88</v>
      </c>
      <c r="AY429" s="173" t="s">
        <v>165</v>
      </c>
      <c r="BK429" s="175">
        <f>SUM(BK430:BK458)</f>
        <v>0</v>
      </c>
    </row>
    <row r="430" spans="1:65" s="2" customFormat="1" ht="33" customHeight="1">
      <c r="A430" s="34"/>
      <c r="B430" s="35"/>
      <c r="C430" s="178" t="s">
        <v>769</v>
      </c>
      <c r="D430" s="178" t="s">
        <v>167</v>
      </c>
      <c r="E430" s="179" t="s">
        <v>770</v>
      </c>
      <c r="F430" s="180" t="s">
        <v>771</v>
      </c>
      <c r="G430" s="181" t="s">
        <v>343</v>
      </c>
      <c r="H430" s="182">
        <v>18</v>
      </c>
      <c r="I430" s="183"/>
      <c r="J430" s="184">
        <f>ROUND(I430*H430,2)</f>
        <v>0</v>
      </c>
      <c r="K430" s="180" t="s">
        <v>171</v>
      </c>
      <c r="L430" s="39"/>
      <c r="M430" s="185" t="s">
        <v>79</v>
      </c>
      <c r="N430" s="186" t="s">
        <v>51</v>
      </c>
      <c r="O430" s="64"/>
      <c r="P430" s="187">
        <f>O430*H430</f>
        <v>0</v>
      </c>
      <c r="Q430" s="187">
        <v>8.4230000000000004E-4</v>
      </c>
      <c r="R430" s="187">
        <f>Q430*H430</f>
        <v>1.51614E-2</v>
      </c>
      <c r="S430" s="187">
        <v>0</v>
      </c>
      <c r="T430" s="18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89" t="s">
        <v>270</v>
      </c>
      <c r="AT430" s="189" t="s">
        <v>167</v>
      </c>
      <c r="AU430" s="189" t="s">
        <v>90</v>
      </c>
      <c r="AY430" s="16" t="s">
        <v>165</v>
      </c>
      <c r="BE430" s="190">
        <f>IF(N430="základní",J430,0)</f>
        <v>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6" t="s">
        <v>88</v>
      </c>
      <c r="BK430" s="190">
        <f>ROUND(I430*H430,2)</f>
        <v>0</v>
      </c>
      <c r="BL430" s="16" t="s">
        <v>270</v>
      </c>
      <c r="BM430" s="189" t="s">
        <v>772</v>
      </c>
    </row>
    <row r="431" spans="1:65" s="2" customFormat="1">
      <c r="A431" s="34"/>
      <c r="B431" s="35"/>
      <c r="C431" s="36"/>
      <c r="D431" s="191" t="s">
        <v>174</v>
      </c>
      <c r="E431" s="36"/>
      <c r="F431" s="192" t="s">
        <v>773</v>
      </c>
      <c r="G431" s="36"/>
      <c r="H431" s="36"/>
      <c r="I431" s="193"/>
      <c r="J431" s="36"/>
      <c r="K431" s="36"/>
      <c r="L431" s="39"/>
      <c r="M431" s="194"/>
      <c r="N431" s="195"/>
      <c r="O431" s="64"/>
      <c r="P431" s="64"/>
      <c r="Q431" s="64"/>
      <c r="R431" s="64"/>
      <c r="S431" s="64"/>
      <c r="T431" s="65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6" t="s">
        <v>174</v>
      </c>
      <c r="AU431" s="16" t="s">
        <v>90</v>
      </c>
    </row>
    <row r="432" spans="1:65" s="13" customFormat="1">
      <c r="B432" s="196"/>
      <c r="C432" s="197"/>
      <c r="D432" s="198" t="s">
        <v>176</v>
      </c>
      <c r="E432" s="199" t="s">
        <v>79</v>
      </c>
      <c r="F432" s="200" t="s">
        <v>774</v>
      </c>
      <c r="G432" s="197"/>
      <c r="H432" s="201">
        <v>18</v>
      </c>
      <c r="I432" s="202"/>
      <c r="J432" s="197"/>
      <c r="K432" s="197"/>
      <c r="L432" s="203"/>
      <c r="M432" s="204"/>
      <c r="N432" s="205"/>
      <c r="O432" s="205"/>
      <c r="P432" s="205"/>
      <c r="Q432" s="205"/>
      <c r="R432" s="205"/>
      <c r="S432" s="205"/>
      <c r="T432" s="206"/>
      <c r="AT432" s="207" t="s">
        <v>176</v>
      </c>
      <c r="AU432" s="207" t="s">
        <v>90</v>
      </c>
      <c r="AV432" s="13" t="s">
        <v>90</v>
      </c>
      <c r="AW432" s="13" t="s">
        <v>39</v>
      </c>
      <c r="AX432" s="13" t="s">
        <v>81</v>
      </c>
      <c r="AY432" s="207" t="s">
        <v>165</v>
      </c>
    </row>
    <row r="433" spans="1:65" s="2" customFormat="1" ht="33" customHeight="1">
      <c r="A433" s="34"/>
      <c r="B433" s="35"/>
      <c r="C433" s="178" t="s">
        <v>775</v>
      </c>
      <c r="D433" s="178" t="s">
        <v>167</v>
      </c>
      <c r="E433" s="179" t="s">
        <v>776</v>
      </c>
      <c r="F433" s="180" t="s">
        <v>777</v>
      </c>
      <c r="G433" s="181" t="s">
        <v>343</v>
      </c>
      <c r="H433" s="182">
        <v>11</v>
      </c>
      <c r="I433" s="183"/>
      <c r="J433" s="184">
        <f>ROUND(I433*H433,2)</f>
        <v>0</v>
      </c>
      <c r="K433" s="180" t="s">
        <v>171</v>
      </c>
      <c r="L433" s="39"/>
      <c r="M433" s="185" t="s">
        <v>79</v>
      </c>
      <c r="N433" s="186" t="s">
        <v>51</v>
      </c>
      <c r="O433" s="64"/>
      <c r="P433" s="187">
        <f>O433*H433</f>
        <v>0</v>
      </c>
      <c r="Q433" s="187">
        <v>1.1590999999999999E-3</v>
      </c>
      <c r="R433" s="187">
        <f>Q433*H433</f>
        <v>1.2750099999999999E-2</v>
      </c>
      <c r="S433" s="187">
        <v>0</v>
      </c>
      <c r="T433" s="18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89" t="s">
        <v>270</v>
      </c>
      <c r="AT433" s="189" t="s">
        <v>167</v>
      </c>
      <c r="AU433" s="189" t="s">
        <v>90</v>
      </c>
      <c r="AY433" s="16" t="s">
        <v>165</v>
      </c>
      <c r="BE433" s="190">
        <f>IF(N433="základní",J433,0)</f>
        <v>0</v>
      </c>
      <c r="BF433" s="190">
        <f>IF(N433="snížená",J433,0)</f>
        <v>0</v>
      </c>
      <c r="BG433" s="190">
        <f>IF(N433="zákl. přenesená",J433,0)</f>
        <v>0</v>
      </c>
      <c r="BH433" s="190">
        <f>IF(N433="sníž. přenesená",J433,0)</f>
        <v>0</v>
      </c>
      <c r="BI433" s="190">
        <f>IF(N433="nulová",J433,0)</f>
        <v>0</v>
      </c>
      <c r="BJ433" s="16" t="s">
        <v>88</v>
      </c>
      <c r="BK433" s="190">
        <f>ROUND(I433*H433,2)</f>
        <v>0</v>
      </c>
      <c r="BL433" s="16" t="s">
        <v>270</v>
      </c>
      <c r="BM433" s="189" t="s">
        <v>778</v>
      </c>
    </row>
    <row r="434" spans="1:65" s="2" customFormat="1">
      <c r="A434" s="34"/>
      <c r="B434" s="35"/>
      <c r="C434" s="36"/>
      <c r="D434" s="191" t="s">
        <v>174</v>
      </c>
      <c r="E434" s="36"/>
      <c r="F434" s="192" t="s">
        <v>779</v>
      </c>
      <c r="G434" s="36"/>
      <c r="H434" s="36"/>
      <c r="I434" s="193"/>
      <c r="J434" s="36"/>
      <c r="K434" s="36"/>
      <c r="L434" s="39"/>
      <c r="M434" s="194"/>
      <c r="N434" s="195"/>
      <c r="O434" s="64"/>
      <c r="P434" s="64"/>
      <c r="Q434" s="64"/>
      <c r="R434" s="64"/>
      <c r="S434" s="64"/>
      <c r="T434" s="65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6" t="s">
        <v>174</v>
      </c>
      <c r="AU434" s="16" t="s">
        <v>90</v>
      </c>
    </row>
    <row r="435" spans="1:65" s="13" customFormat="1">
      <c r="B435" s="196"/>
      <c r="C435" s="197"/>
      <c r="D435" s="198" t="s">
        <v>176</v>
      </c>
      <c r="E435" s="199" t="s">
        <v>79</v>
      </c>
      <c r="F435" s="200" t="s">
        <v>780</v>
      </c>
      <c r="G435" s="197"/>
      <c r="H435" s="201">
        <v>11</v>
      </c>
      <c r="I435" s="202"/>
      <c r="J435" s="197"/>
      <c r="K435" s="197"/>
      <c r="L435" s="203"/>
      <c r="M435" s="204"/>
      <c r="N435" s="205"/>
      <c r="O435" s="205"/>
      <c r="P435" s="205"/>
      <c r="Q435" s="205"/>
      <c r="R435" s="205"/>
      <c r="S435" s="205"/>
      <c r="T435" s="206"/>
      <c r="AT435" s="207" t="s">
        <v>176</v>
      </c>
      <c r="AU435" s="207" t="s">
        <v>90</v>
      </c>
      <c r="AV435" s="13" t="s">
        <v>90</v>
      </c>
      <c r="AW435" s="13" t="s">
        <v>39</v>
      </c>
      <c r="AX435" s="13" t="s">
        <v>81</v>
      </c>
      <c r="AY435" s="207" t="s">
        <v>165</v>
      </c>
    </row>
    <row r="436" spans="1:65" s="2" customFormat="1" ht="55.5" customHeight="1">
      <c r="A436" s="34"/>
      <c r="B436" s="35"/>
      <c r="C436" s="178" t="s">
        <v>781</v>
      </c>
      <c r="D436" s="178" t="s">
        <v>167</v>
      </c>
      <c r="E436" s="179" t="s">
        <v>782</v>
      </c>
      <c r="F436" s="180" t="s">
        <v>783</v>
      </c>
      <c r="G436" s="181" t="s">
        <v>343</v>
      </c>
      <c r="H436" s="182">
        <v>18</v>
      </c>
      <c r="I436" s="183"/>
      <c r="J436" s="184">
        <f>ROUND(I436*H436,2)</f>
        <v>0</v>
      </c>
      <c r="K436" s="180" t="s">
        <v>171</v>
      </c>
      <c r="L436" s="39"/>
      <c r="M436" s="185" t="s">
        <v>79</v>
      </c>
      <c r="N436" s="186" t="s">
        <v>51</v>
      </c>
      <c r="O436" s="64"/>
      <c r="P436" s="187">
        <f>O436*H436</f>
        <v>0</v>
      </c>
      <c r="Q436" s="187">
        <v>7.3860000000000001E-5</v>
      </c>
      <c r="R436" s="187">
        <f>Q436*H436</f>
        <v>1.3294800000000001E-3</v>
      </c>
      <c r="S436" s="187">
        <v>0</v>
      </c>
      <c r="T436" s="18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9" t="s">
        <v>270</v>
      </c>
      <c r="AT436" s="189" t="s">
        <v>167</v>
      </c>
      <c r="AU436" s="189" t="s">
        <v>90</v>
      </c>
      <c r="AY436" s="16" t="s">
        <v>165</v>
      </c>
      <c r="BE436" s="190">
        <f>IF(N436="základní",J436,0)</f>
        <v>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6" t="s">
        <v>88</v>
      </c>
      <c r="BK436" s="190">
        <f>ROUND(I436*H436,2)</f>
        <v>0</v>
      </c>
      <c r="BL436" s="16" t="s">
        <v>270</v>
      </c>
      <c r="BM436" s="189" t="s">
        <v>784</v>
      </c>
    </row>
    <row r="437" spans="1:65" s="2" customFormat="1">
      <c r="A437" s="34"/>
      <c r="B437" s="35"/>
      <c r="C437" s="36"/>
      <c r="D437" s="191" t="s">
        <v>174</v>
      </c>
      <c r="E437" s="36"/>
      <c r="F437" s="192" t="s">
        <v>785</v>
      </c>
      <c r="G437" s="36"/>
      <c r="H437" s="36"/>
      <c r="I437" s="193"/>
      <c r="J437" s="36"/>
      <c r="K437" s="36"/>
      <c r="L437" s="39"/>
      <c r="M437" s="194"/>
      <c r="N437" s="195"/>
      <c r="O437" s="64"/>
      <c r="P437" s="64"/>
      <c r="Q437" s="64"/>
      <c r="R437" s="64"/>
      <c r="S437" s="64"/>
      <c r="T437" s="65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6" t="s">
        <v>174</v>
      </c>
      <c r="AU437" s="16" t="s">
        <v>90</v>
      </c>
    </row>
    <row r="438" spans="1:65" s="2" customFormat="1" ht="55.5" customHeight="1">
      <c r="A438" s="34"/>
      <c r="B438" s="35"/>
      <c r="C438" s="178" t="s">
        <v>786</v>
      </c>
      <c r="D438" s="178" t="s">
        <v>167</v>
      </c>
      <c r="E438" s="179" t="s">
        <v>787</v>
      </c>
      <c r="F438" s="180" t="s">
        <v>788</v>
      </c>
      <c r="G438" s="181" t="s">
        <v>343</v>
      </c>
      <c r="H438" s="182">
        <v>11</v>
      </c>
      <c r="I438" s="183"/>
      <c r="J438" s="184">
        <f>ROUND(I438*H438,2)</f>
        <v>0</v>
      </c>
      <c r="K438" s="180" t="s">
        <v>171</v>
      </c>
      <c r="L438" s="39"/>
      <c r="M438" s="185" t="s">
        <v>79</v>
      </c>
      <c r="N438" s="186" t="s">
        <v>51</v>
      </c>
      <c r="O438" s="64"/>
      <c r="P438" s="187">
        <f>O438*H438</f>
        <v>0</v>
      </c>
      <c r="Q438" s="187">
        <v>9.4640000000000002E-5</v>
      </c>
      <c r="R438" s="187">
        <f>Q438*H438</f>
        <v>1.04104E-3</v>
      </c>
      <c r="S438" s="187">
        <v>0</v>
      </c>
      <c r="T438" s="188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89" t="s">
        <v>270</v>
      </c>
      <c r="AT438" s="189" t="s">
        <v>167</v>
      </c>
      <c r="AU438" s="189" t="s">
        <v>90</v>
      </c>
      <c r="AY438" s="16" t="s">
        <v>165</v>
      </c>
      <c r="BE438" s="190">
        <f>IF(N438="základní",J438,0)</f>
        <v>0</v>
      </c>
      <c r="BF438" s="190">
        <f>IF(N438="snížená",J438,0)</f>
        <v>0</v>
      </c>
      <c r="BG438" s="190">
        <f>IF(N438="zákl. přenesená",J438,0)</f>
        <v>0</v>
      </c>
      <c r="BH438" s="190">
        <f>IF(N438="sníž. přenesená",J438,0)</f>
        <v>0</v>
      </c>
      <c r="BI438" s="190">
        <f>IF(N438="nulová",J438,0)</f>
        <v>0</v>
      </c>
      <c r="BJ438" s="16" t="s">
        <v>88</v>
      </c>
      <c r="BK438" s="190">
        <f>ROUND(I438*H438,2)</f>
        <v>0</v>
      </c>
      <c r="BL438" s="16" t="s">
        <v>270</v>
      </c>
      <c r="BM438" s="189" t="s">
        <v>789</v>
      </c>
    </row>
    <row r="439" spans="1:65" s="2" customFormat="1">
      <c r="A439" s="34"/>
      <c r="B439" s="35"/>
      <c r="C439" s="36"/>
      <c r="D439" s="191" t="s">
        <v>174</v>
      </c>
      <c r="E439" s="36"/>
      <c r="F439" s="192" t="s">
        <v>790</v>
      </c>
      <c r="G439" s="36"/>
      <c r="H439" s="36"/>
      <c r="I439" s="193"/>
      <c r="J439" s="36"/>
      <c r="K439" s="36"/>
      <c r="L439" s="39"/>
      <c r="M439" s="194"/>
      <c r="N439" s="195"/>
      <c r="O439" s="64"/>
      <c r="P439" s="64"/>
      <c r="Q439" s="64"/>
      <c r="R439" s="64"/>
      <c r="S439" s="64"/>
      <c r="T439" s="65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6" t="s">
        <v>174</v>
      </c>
      <c r="AU439" s="16" t="s">
        <v>90</v>
      </c>
    </row>
    <row r="440" spans="1:65" s="2" customFormat="1" ht="24.2" customHeight="1">
      <c r="A440" s="34"/>
      <c r="B440" s="35"/>
      <c r="C440" s="178" t="s">
        <v>791</v>
      </c>
      <c r="D440" s="178" t="s">
        <v>167</v>
      </c>
      <c r="E440" s="179" t="s">
        <v>792</v>
      </c>
      <c r="F440" s="180" t="s">
        <v>793</v>
      </c>
      <c r="G440" s="181" t="s">
        <v>232</v>
      </c>
      <c r="H440" s="182">
        <v>7</v>
      </c>
      <c r="I440" s="183"/>
      <c r="J440" s="184">
        <f>ROUND(I440*H440,2)</f>
        <v>0</v>
      </c>
      <c r="K440" s="180" t="s">
        <v>171</v>
      </c>
      <c r="L440" s="39"/>
      <c r="M440" s="185" t="s">
        <v>79</v>
      </c>
      <c r="N440" s="186" t="s">
        <v>51</v>
      </c>
      <c r="O440" s="64"/>
      <c r="P440" s="187">
        <f>O440*H440</f>
        <v>0</v>
      </c>
      <c r="Q440" s="187">
        <v>1.2557000000000001E-4</v>
      </c>
      <c r="R440" s="187">
        <f>Q440*H440</f>
        <v>8.7899000000000007E-4</v>
      </c>
      <c r="S440" s="187">
        <v>0</v>
      </c>
      <c r="T440" s="18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9" t="s">
        <v>270</v>
      </c>
      <c r="AT440" s="189" t="s">
        <v>167</v>
      </c>
      <c r="AU440" s="189" t="s">
        <v>90</v>
      </c>
      <c r="AY440" s="16" t="s">
        <v>165</v>
      </c>
      <c r="BE440" s="190">
        <f>IF(N440="základní",J440,0)</f>
        <v>0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6" t="s">
        <v>88</v>
      </c>
      <c r="BK440" s="190">
        <f>ROUND(I440*H440,2)</f>
        <v>0</v>
      </c>
      <c r="BL440" s="16" t="s">
        <v>270</v>
      </c>
      <c r="BM440" s="189" t="s">
        <v>794</v>
      </c>
    </row>
    <row r="441" spans="1:65" s="2" customFormat="1">
      <c r="A441" s="34"/>
      <c r="B441" s="35"/>
      <c r="C441" s="36"/>
      <c r="D441" s="191" t="s">
        <v>174</v>
      </c>
      <c r="E441" s="36"/>
      <c r="F441" s="192" t="s">
        <v>795</v>
      </c>
      <c r="G441" s="36"/>
      <c r="H441" s="36"/>
      <c r="I441" s="193"/>
      <c r="J441" s="36"/>
      <c r="K441" s="36"/>
      <c r="L441" s="39"/>
      <c r="M441" s="194"/>
      <c r="N441" s="195"/>
      <c r="O441" s="64"/>
      <c r="P441" s="64"/>
      <c r="Q441" s="64"/>
      <c r="R441" s="64"/>
      <c r="S441" s="64"/>
      <c r="T441" s="65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6" t="s">
        <v>174</v>
      </c>
      <c r="AU441" s="16" t="s">
        <v>90</v>
      </c>
    </row>
    <row r="442" spans="1:65" s="13" customFormat="1">
      <c r="B442" s="196"/>
      <c r="C442" s="197"/>
      <c r="D442" s="198" t="s">
        <v>176</v>
      </c>
      <c r="E442" s="199" t="s">
        <v>79</v>
      </c>
      <c r="F442" s="200" t="s">
        <v>796</v>
      </c>
      <c r="G442" s="197"/>
      <c r="H442" s="201">
        <v>7</v>
      </c>
      <c r="I442" s="202"/>
      <c r="J442" s="197"/>
      <c r="K442" s="197"/>
      <c r="L442" s="203"/>
      <c r="M442" s="204"/>
      <c r="N442" s="205"/>
      <c r="O442" s="205"/>
      <c r="P442" s="205"/>
      <c r="Q442" s="205"/>
      <c r="R442" s="205"/>
      <c r="S442" s="205"/>
      <c r="T442" s="206"/>
      <c r="AT442" s="207" t="s">
        <v>176</v>
      </c>
      <c r="AU442" s="207" t="s">
        <v>90</v>
      </c>
      <c r="AV442" s="13" t="s">
        <v>90</v>
      </c>
      <c r="AW442" s="13" t="s">
        <v>39</v>
      </c>
      <c r="AX442" s="13" t="s">
        <v>81</v>
      </c>
      <c r="AY442" s="207" t="s">
        <v>165</v>
      </c>
    </row>
    <row r="443" spans="1:65" s="2" customFormat="1" ht="37.9" customHeight="1">
      <c r="A443" s="34"/>
      <c r="B443" s="35"/>
      <c r="C443" s="178" t="s">
        <v>797</v>
      </c>
      <c r="D443" s="178" t="s">
        <v>167</v>
      </c>
      <c r="E443" s="179" t="s">
        <v>798</v>
      </c>
      <c r="F443" s="180" t="s">
        <v>799</v>
      </c>
      <c r="G443" s="181" t="s">
        <v>232</v>
      </c>
      <c r="H443" s="182">
        <v>7</v>
      </c>
      <c r="I443" s="183"/>
      <c r="J443" s="184">
        <f>ROUND(I443*H443,2)</f>
        <v>0</v>
      </c>
      <c r="K443" s="180" t="s">
        <v>171</v>
      </c>
      <c r="L443" s="39"/>
      <c r="M443" s="185" t="s">
        <v>79</v>
      </c>
      <c r="N443" s="186" t="s">
        <v>51</v>
      </c>
      <c r="O443" s="64"/>
      <c r="P443" s="187">
        <f>O443*H443</f>
        <v>0</v>
      </c>
      <c r="Q443" s="187">
        <v>6.0000000000000002E-5</v>
      </c>
      <c r="R443" s="187">
        <f>Q443*H443</f>
        <v>4.2000000000000002E-4</v>
      </c>
      <c r="S443" s="187">
        <v>0</v>
      </c>
      <c r="T443" s="188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89" t="s">
        <v>270</v>
      </c>
      <c r="AT443" s="189" t="s">
        <v>167</v>
      </c>
      <c r="AU443" s="189" t="s">
        <v>90</v>
      </c>
      <c r="AY443" s="16" t="s">
        <v>165</v>
      </c>
      <c r="BE443" s="190">
        <f>IF(N443="základní",J443,0)</f>
        <v>0</v>
      </c>
      <c r="BF443" s="190">
        <f>IF(N443="snížená",J443,0)</f>
        <v>0</v>
      </c>
      <c r="BG443" s="190">
        <f>IF(N443="zákl. přenesená",J443,0)</f>
        <v>0</v>
      </c>
      <c r="BH443" s="190">
        <f>IF(N443="sníž. přenesená",J443,0)</f>
        <v>0</v>
      </c>
      <c r="BI443" s="190">
        <f>IF(N443="nulová",J443,0)</f>
        <v>0</v>
      </c>
      <c r="BJ443" s="16" t="s">
        <v>88</v>
      </c>
      <c r="BK443" s="190">
        <f>ROUND(I443*H443,2)</f>
        <v>0</v>
      </c>
      <c r="BL443" s="16" t="s">
        <v>270</v>
      </c>
      <c r="BM443" s="189" t="s">
        <v>800</v>
      </c>
    </row>
    <row r="444" spans="1:65" s="2" customFormat="1">
      <c r="A444" s="34"/>
      <c r="B444" s="35"/>
      <c r="C444" s="36"/>
      <c r="D444" s="191" t="s">
        <v>174</v>
      </c>
      <c r="E444" s="36"/>
      <c r="F444" s="192" t="s">
        <v>801</v>
      </c>
      <c r="G444" s="36"/>
      <c r="H444" s="36"/>
      <c r="I444" s="193"/>
      <c r="J444" s="36"/>
      <c r="K444" s="36"/>
      <c r="L444" s="39"/>
      <c r="M444" s="194"/>
      <c r="N444" s="195"/>
      <c r="O444" s="64"/>
      <c r="P444" s="64"/>
      <c r="Q444" s="64"/>
      <c r="R444" s="64"/>
      <c r="S444" s="64"/>
      <c r="T444" s="65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6" t="s">
        <v>174</v>
      </c>
      <c r="AU444" s="16" t="s">
        <v>90</v>
      </c>
    </row>
    <row r="445" spans="1:65" s="13" customFormat="1">
      <c r="B445" s="196"/>
      <c r="C445" s="197"/>
      <c r="D445" s="198" t="s">
        <v>176</v>
      </c>
      <c r="E445" s="199" t="s">
        <v>79</v>
      </c>
      <c r="F445" s="200" t="s">
        <v>796</v>
      </c>
      <c r="G445" s="197"/>
      <c r="H445" s="201">
        <v>7</v>
      </c>
      <c r="I445" s="202"/>
      <c r="J445" s="197"/>
      <c r="K445" s="197"/>
      <c r="L445" s="203"/>
      <c r="M445" s="204"/>
      <c r="N445" s="205"/>
      <c r="O445" s="205"/>
      <c r="P445" s="205"/>
      <c r="Q445" s="205"/>
      <c r="R445" s="205"/>
      <c r="S445" s="205"/>
      <c r="T445" s="206"/>
      <c r="AT445" s="207" t="s">
        <v>176</v>
      </c>
      <c r="AU445" s="207" t="s">
        <v>90</v>
      </c>
      <c r="AV445" s="13" t="s">
        <v>90</v>
      </c>
      <c r="AW445" s="13" t="s">
        <v>39</v>
      </c>
      <c r="AX445" s="13" t="s">
        <v>81</v>
      </c>
      <c r="AY445" s="207" t="s">
        <v>165</v>
      </c>
    </row>
    <row r="446" spans="1:65" s="2" customFormat="1" ht="24.2" customHeight="1">
      <c r="A446" s="34"/>
      <c r="B446" s="35"/>
      <c r="C446" s="178" t="s">
        <v>802</v>
      </c>
      <c r="D446" s="178" t="s">
        <v>167</v>
      </c>
      <c r="E446" s="179" t="s">
        <v>803</v>
      </c>
      <c r="F446" s="180" t="s">
        <v>804</v>
      </c>
      <c r="G446" s="181" t="s">
        <v>232</v>
      </c>
      <c r="H446" s="182">
        <v>1</v>
      </c>
      <c r="I446" s="183"/>
      <c r="J446" s="184">
        <f>ROUND(I446*H446,2)</f>
        <v>0</v>
      </c>
      <c r="K446" s="180" t="s">
        <v>171</v>
      </c>
      <c r="L446" s="39"/>
      <c r="M446" s="185" t="s">
        <v>79</v>
      </c>
      <c r="N446" s="186" t="s">
        <v>51</v>
      </c>
      <c r="O446" s="64"/>
      <c r="P446" s="187">
        <f>O446*H446</f>
        <v>0</v>
      </c>
      <c r="Q446" s="187">
        <v>9.7349999999999997E-4</v>
      </c>
      <c r="R446" s="187">
        <f>Q446*H446</f>
        <v>9.7349999999999997E-4</v>
      </c>
      <c r="S446" s="187">
        <v>0</v>
      </c>
      <c r="T446" s="188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89" t="s">
        <v>270</v>
      </c>
      <c r="AT446" s="189" t="s">
        <v>167</v>
      </c>
      <c r="AU446" s="189" t="s">
        <v>90</v>
      </c>
      <c r="AY446" s="16" t="s">
        <v>165</v>
      </c>
      <c r="BE446" s="190">
        <f>IF(N446="základní",J446,0)</f>
        <v>0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16" t="s">
        <v>88</v>
      </c>
      <c r="BK446" s="190">
        <f>ROUND(I446*H446,2)</f>
        <v>0</v>
      </c>
      <c r="BL446" s="16" t="s">
        <v>270</v>
      </c>
      <c r="BM446" s="189" t="s">
        <v>805</v>
      </c>
    </row>
    <row r="447" spans="1:65" s="2" customFormat="1">
      <c r="A447" s="34"/>
      <c r="B447" s="35"/>
      <c r="C447" s="36"/>
      <c r="D447" s="191" t="s">
        <v>174</v>
      </c>
      <c r="E447" s="36"/>
      <c r="F447" s="192" t="s">
        <v>806</v>
      </c>
      <c r="G447" s="36"/>
      <c r="H447" s="36"/>
      <c r="I447" s="193"/>
      <c r="J447" s="36"/>
      <c r="K447" s="36"/>
      <c r="L447" s="39"/>
      <c r="M447" s="194"/>
      <c r="N447" s="195"/>
      <c r="O447" s="64"/>
      <c r="P447" s="64"/>
      <c r="Q447" s="64"/>
      <c r="R447" s="64"/>
      <c r="S447" s="64"/>
      <c r="T447" s="65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6" t="s">
        <v>174</v>
      </c>
      <c r="AU447" s="16" t="s">
        <v>90</v>
      </c>
    </row>
    <row r="448" spans="1:65" s="13" customFormat="1">
      <c r="B448" s="196"/>
      <c r="C448" s="197"/>
      <c r="D448" s="198" t="s">
        <v>176</v>
      </c>
      <c r="E448" s="199" t="s">
        <v>79</v>
      </c>
      <c r="F448" s="200" t="s">
        <v>807</v>
      </c>
      <c r="G448" s="197"/>
      <c r="H448" s="201">
        <v>1</v>
      </c>
      <c r="I448" s="202"/>
      <c r="J448" s="197"/>
      <c r="K448" s="197"/>
      <c r="L448" s="203"/>
      <c r="M448" s="204"/>
      <c r="N448" s="205"/>
      <c r="O448" s="205"/>
      <c r="P448" s="205"/>
      <c r="Q448" s="205"/>
      <c r="R448" s="205"/>
      <c r="S448" s="205"/>
      <c r="T448" s="206"/>
      <c r="AT448" s="207" t="s">
        <v>176</v>
      </c>
      <c r="AU448" s="207" t="s">
        <v>90</v>
      </c>
      <c r="AV448" s="13" t="s">
        <v>90</v>
      </c>
      <c r="AW448" s="13" t="s">
        <v>39</v>
      </c>
      <c r="AX448" s="13" t="s">
        <v>81</v>
      </c>
      <c r="AY448" s="207" t="s">
        <v>165</v>
      </c>
    </row>
    <row r="449" spans="1:65" s="2" customFormat="1" ht="37.9" customHeight="1">
      <c r="A449" s="34"/>
      <c r="B449" s="35"/>
      <c r="C449" s="178" t="s">
        <v>808</v>
      </c>
      <c r="D449" s="178" t="s">
        <v>167</v>
      </c>
      <c r="E449" s="179" t="s">
        <v>809</v>
      </c>
      <c r="F449" s="180" t="s">
        <v>810</v>
      </c>
      <c r="G449" s="181" t="s">
        <v>343</v>
      </c>
      <c r="H449" s="182">
        <v>29</v>
      </c>
      <c r="I449" s="183"/>
      <c r="J449" s="184">
        <f>ROUND(I449*H449,2)</f>
        <v>0</v>
      </c>
      <c r="K449" s="180" t="s">
        <v>171</v>
      </c>
      <c r="L449" s="39"/>
      <c r="M449" s="185" t="s">
        <v>79</v>
      </c>
      <c r="N449" s="186" t="s">
        <v>51</v>
      </c>
      <c r="O449" s="64"/>
      <c r="P449" s="187">
        <f>O449*H449</f>
        <v>0</v>
      </c>
      <c r="Q449" s="187">
        <v>1.8972349999999999E-4</v>
      </c>
      <c r="R449" s="187">
        <f>Q449*H449</f>
        <v>5.5019815000000001E-3</v>
      </c>
      <c r="S449" s="187">
        <v>0</v>
      </c>
      <c r="T449" s="188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89" t="s">
        <v>270</v>
      </c>
      <c r="AT449" s="189" t="s">
        <v>167</v>
      </c>
      <c r="AU449" s="189" t="s">
        <v>90</v>
      </c>
      <c r="AY449" s="16" t="s">
        <v>165</v>
      </c>
      <c r="BE449" s="190">
        <f>IF(N449="základní",J449,0)</f>
        <v>0</v>
      </c>
      <c r="BF449" s="190">
        <f>IF(N449="snížená",J449,0)</f>
        <v>0</v>
      </c>
      <c r="BG449" s="190">
        <f>IF(N449="zákl. přenesená",J449,0)</f>
        <v>0</v>
      </c>
      <c r="BH449" s="190">
        <f>IF(N449="sníž. přenesená",J449,0)</f>
        <v>0</v>
      </c>
      <c r="BI449" s="190">
        <f>IF(N449="nulová",J449,0)</f>
        <v>0</v>
      </c>
      <c r="BJ449" s="16" t="s">
        <v>88</v>
      </c>
      <c r="BK449" s="190">
        <f>ROUND(I449*H449,2)</f>
        <v>0</v>
      </c>
      <c r="BL449" s="16" t="s">
        <v>270</v>
      </c>
      <c r="BM449" s="189" t="s">
        <v>811</v>
      </c>
    </row>
    <row r="450" spans="1:65" s="2" customFormat="1">
      <c r="A450" s="34"/>
      <c r="B450" s="35"/>
      <c r="C450" s="36"/>
      <c r="D450" s="191" t="s">
        <v>174</v>
      </c>
      <c r="E450" s="36"/>
      <c r="F450" s="192" t="s">
        <v>812</v>
      </c>
      <c r="G450" s="36"/>
      <c r="H450" s="36"/>
      <c r="I450" s="193"/>
      <c r="J450" s="36"/>
      <c r="K450" s="36"/>
      <c r="L450" s="39"/>
      <c r="M450" s="194"/>
      <c r="N450" s="195"/>
      <c r="O450" s="64"/>
      <c r="P450" s="64"/>
      <c r="Q450" s="64"/>
      <c r="R450" s="64"/>
      <c r="S450" s="64"/>
      <c r="T450" s="65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6" t="s">
        <v>174</v>
      </c>
      <c r="AU450" s="16" t="s">
        <v>90</v>
      </c>
    </row>
    <row r="451" spans="1:65" s="13" customFormat="1">
      <c r="B451" s="196"/>
      <c r="C451" s="197"/>
      <c r="D451" s="198" t="s">
        <v>176</v>
      </c>
      <c r="E451" s="199" t="s">
        <v>79</v>
      </c>
      <c r="F451" s="200" t="s">
        <v>813</v>
      </c>
      <c r="G451" s="197"/>
      <c r="H451" s="201">
        <v>29</v>
      </c>
      <c r="I451" s="202"/>
      <c r="J451" s="197"/>
      <c r="K451" s="197"/>
      <c r="L451" s="203"/>
      <c r="M451" s="204"/>
      <c r="N451" s="205"/>
      <c r="O451" s="205"/>
      <c r="P451" s="205"/>
      <c r="Q451" s="205"/>
      <c r="R451" s="205"/>
      <c r="S451" s="205"/>
      <c r="T451" s="206"/>
      <c r="AT451" s="207" t="s">
        <v>176</v>
      </c>
      <c r="AU451" s="207" t="s">
        <v>90</v>
      </c>
      <c r="AV451" s="13" t="s">
        <v>90</v>
      </c>
      <c r="AW451" s="13" t="s">
        <v>39</v>
      </c>
      <c r="AX451" s="13" t="s">
        <v>81</v>
      </c>
      <c r="AY451" s="207" t="s">
        <v>165</v>
      </c>
    </row>
    <row r="452" spans="1:65" s="2" customFormat="1" ht="33" customHeight="1">
      <c r="A452" s="34"/>
      <c r="B452" s="35"/>
      <c r="C452" s="178" t="s">
        <v>814</v>
      </c>
      <c r="D452" s="178" t="s">
        <v>167</v>
      </c>
      <c r="E452" s="179" t="s">
        <v>815</v>
      </c>
      <c r="F452" s="180" t="s">
        <v>816</v>
      </c>
      <c r="G452" s="181" t="s">
        <v>343</v>
      </c>
      <c r="H452" s="182">
        <v>29</v>
      </c>
      <c r="I452" s="183"/>
      <c r="J452" s="184">
        <f>ROUND(I452*H452,2)</f>
        <v>0</v>
      </c>
      <c r="K452" s="180" t="s">
        <v>171</v>
      </c>
      <c r="L452" s="39"/>
      <c r="M452" s="185" t="s">
        <v>79</v>
      </c>
      <c r="N452" s="186" t="s">
        <v>51</v>
      </c>
      <c r="O452" s="64"/>
      <c r="P452" s="187">
        <f>O452*H452</f>
        <v>0</v>
      </c>
      <c r="Q452" s="187">
        <v>1.0000000000000001E-5</v>
      </c>
      <c r="R452" s="187">
        <f>Q452*H452</f>
        <v>2.9E-4</v>
      </c>
      <c r="S452" s="187">
        <v>0</v>
      </c>
      <c r="T452" s="188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89" t="s">
        <v>270</v>
      </c>
      <c r="AT452" s="189" t="s">
        <v>167</v>
      </c>
      <c r="AU452" s="189" t="s">
        <v>90</v>
      </c>
      <c r="AY452" s="16" t="s">
        <v>165</v>
      </c>
      <c r="BE452" s="190">
        <f>IF(N452="základní",J452,0)</f>
        <v>0</v>
      </c>
      <c r="BF452" s="190">
        <f>IF(N452="snížená",J452,0)</f>
        <v>0</v>
      </c>
      <c r="BG452" s="190">
        <f>IF(N452="zákl. přenesená",J452,0)</f>
        <v>0</v>
      </c>
      <c r="BH452" s="190">
        <f>IF(N452="sníž. přenesená",J452,0)</f>
        <v>0</v>
      </c>
      <c r="BI452" s="190">
        <f>IF(N452="nulová",J452,0)</f>
        <v>0</v>
      </c>
      <c r="BJ452" s="16" t="s">
        <v>88</v>
      </c>
      <c r="BK452" s="190">
        <f>ROUND(I452*H452,2)</f>
        <v>0</v>
      </c>
      <c r="BL452" s="16" t="s">
        <v>270</v>
      </c>
      <c r="BM452" s="189" t="s">
        <v>817</v>
      </c>
    </row>
    <row r="453" spans="1:65" s="2" customFormat="1">
      <c r="A453" s="34"/>
      <c r="B453" s="35"/>
      <c r="C453" s="36"/>
      <c r="D453" s="191" t="s">
        <v>174</v>
      </c>
      <c r="E453" s="36"/>
      <c r="F453" s="192" t="s">
        <v>818</v>
      </c>
      <c r="G453" s="36"/>
      <c r="H453" s="36"/>
      <c r="I453" s="193"/>
      <c r="J453" s="36"/>
      <c r="K453" s="36"/>
      <c r="L453" s="39"/>
      <c r="M453" s="194"/>
      <c r="N453" s="195"/>
      <c r="O453" s="64"/>
      <c r="P453" s="64"/>
      <c r="Q453" s="64"/>
      <c r="R453" s="64"/>
      <c r="S453" s="64"/>
      <c r="T453" s="65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T453" s="16" t="s">
        <v>174</v>
      </c>
      <c r="AU453" s="16" t="s">
        <v>90</v>
      </c>
    </row>
    <row r="454" spans="1:65" s="13" customFormat="1">
      <c r="B454" s="196"/>
      <c r="C454" s="197"/>
      <c r="D454" s="198" t="s">
        <v>176</v>
      </c>
      <c r="E454" s="199" t="s">
        <v>79</v>
      </c>
      <c r="F454" s="200" t="s">
        <v>813</v>
      </c>
      <c r="G454" s="197"/>
      <c r="H454" s="201">
        <v>29</v>
      </c>
      <c r="I454" s="202"/>
      <c r="J454" s="197"/>
      <c r="K454" s="197"/>
      <c r="L454" s="203"/>
      <c r="M454" s="204"/>
      <c r="N454" s="205"/>
      <c r="O454" s="205"/>
      <c r="P454" s="205"/>
      <c r="Q454" s="205"/>
      <c r="R454" s="205"/>
      <c r="S454" s="205"/>
      <c r="T454" s="206"/>
      <c r="AT454" s="207" t="s">
        <v>176</v>
      </c>
      <c r="AU454" s="207" t="s">
        <v>90</v>
      </c>
      <c r="AV454" s="13" t="s">
        <v>90</v>
      </c>
      <c r="AW454" s="13" t="s">
        <v>39</v>
      </c>
      <c r="AX454" s="13" t="s">
        <v>81</v>
      </c>
      <c r="AY454" s="207" t="s">
        <v>165</v>
      </c>
    </row>
    <row r="455" spans="1:65" s="2" customFormat="1" ht="16.5" customHeight="1">
      <c r="A455" s="34"/>
      <c r="B455" s="35"/>
      <c r="C455" s="178" t="s">
        <v>819</v>
      </c>
      <c r="D455" s="178" t="s">
        <v>167</v>
      </c>
      <c r="E455" s="179" t="s">
        <v>820</v>
      </c>
      <c r="F455" s="180" t="s">
        <v>821</v>
      </c>
      <c r="G455" s="181" t="s">
        <v>239</v>
      </c>
      <c r="H455" s="182">
        <v>1</v>
      </c>
      <c r="I455" s="183"/>
      <c r="J455" s="184">
        <f>ROUND(I455*H455,2)</f>
        <v>0</v>
      </c>
      <c r="K455" s="180" t="s">
        <v>79</v>
      </c>
      <c r="L455" s="39"/>
      <c r="M455" s="185" t="s">
        <v>79</v>
      </c>
      <c r="N455" s="186" t="s">
        <v>51</v>
      </c>
      <c r="O455" s="64"/>
      <c r="P455" s="187">
        <f>O455*H455</f>
        <v>0</v>
      </c>
      <c r="Q455" s="187">
        <v>0</v>
      </c>
      <c r="R455" s="187">
        <f>Q455*H455</f>
        <v>0</v>
      </c>
      <c r="S455" s="187">
        <v>0</v>
      </c>
      <c r="T455" s="188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89" t="s">
        <v>270</v>
      </c>
      <c r="AT455" s="189" t="s">
        <v>167</v>
      </c>
      <c r="AU455" s="189" t="s">
        <v>90</v>
      </c>
      <c r="AY455" s="16" t="s">
        <v>165</v>
      </c>
      <c r="BE455" s="190">
        <f>IF(N455="základní",J455,0)</f>
        <v>0</v>
      </c>
      <c r="BF455" s="190">
        <f>IF(N455="snížená",J455,0)</f>
        <v>0</v>
      </c>
      <c r="BG455" s="190">
        <f>IF(N455="zákl. přenesená",J455,0)</f>
        <v>0</v>
      </c>
      <c r="BH455" s="190">
        <f>IF(N455="sníž. přenesená",J455,0)</f>
        <v>0</v>
      </c>
      <c r="BI455" s="190">
        <f>IF(N455="nulová",J455,0)</f>
        <v>0</v>
      </c>
      <c r="BJ455" s="16" t="s">
        <v>88</v>
      </c>
      <c r="BK455" s="190">
        <f>ROUND(I455*H455,2)</f>
        <v>0</v>
      </c>
      <c r="BL455" s="16" t="s">
        <v>270</v>
      </c>
      <c r="BM455" s="189" t="s">
        <v>822</v>
      </c>
    </row>
    <row r="456" spans="1:65" s="2" customFormat="1" ht="48.75">
      <c r="A456" s="34"/>
      <c r="B456" s="35"/>
      <c r="C456" s="36"/>
      <c r="D456" s="198" t="s">
        <v>572</v>
      </c>
      <c r="E456" s="36"/>
      <c r="F456" s="218" t="s">
        <v>823</v>
      </c>
      <c r="G456" s="36"/>
      <c r="H456" s="36"/>
      <c r="I456" s="193"/>
      <c r="J456" s="36"/>
      <c r="K456" s="36"/>
      <c r="L456" s="39"/>
      <c r="M456" s="194"/>
      <c r="N456" s="195"/>
      <c r="O456" s="64"/>
      <c r="P456" s="64"/>
      <c r="Q456" s="64"/>
      <c r="R456" s="64"/>
      <c r="S456" s="64"/>
      <c r="T456" s="65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6" t="s">
        <v>572</v>
      </c>
      <c r="AU456" s="16" t="s">
        <v>90</v>
      </c>
    </row>
    <row r="457" spans="1:65" s="2" customFormat="1" ht="44.25" customHeight="1">
      <c r="A457" s="34"/>
      <c r="B457" s="35"/>
      <c r="C457" s="178" t="s">
        <v>824</v>
      </c>
      <c r="D457" s="178" t="s">
        <v>167</v>
      </c>
      <c r="E457" s="179" t="s">
        <v>825</v>
      </c>
      <c r="F457" s="180" t="s">
        <v>826</v>
      </c>
      <c r="G457" s="181" t="s">
        <v>681</v>
      </c>
      <c r="H457" s="219"/>
      <c r="I457" s="183"/>
      <c r="J457" s="184">
        <f>ROUND(I457*H457,2)</f>
        <v>0</v>
      </c>
      <c r="K457" s="180" t="s">
        <v>171</v>
      </c>
      <c r="L457" s="39"/>
      <c r="M457" s="185" t="s">
        <v>79</v>
      </c>
      <c r="N457" s="186" t="s">
        <v>51</v>
      </c>
      <c r="O457" s="64"/>
      <c r="P457" s="187">
        <f>O457*H457</f>
        <v>0</v>
      </c>
      <c r="Q457" s="187">
        <v>0</v>
      </c>
      <c r="R457" s="187">
        <f>Q457*H457</f>
        <v>0</v>
      </c>
      <c r="S457" s="187">
        <v>0</v>
      </c>
      <c r="T457" s="188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89" t="s">
        <v>270</v>
      </c>
      <c r="AT457" s="189" t="s">
        <v>167</v>
      </c>
      <c r="AU457" s="189" t="s">
        <v>90</v>
      </c>
      <c r="AY457" s="16" t="s">
        <v>165</v>
      </c>
      <c r="BE457" s="190">
        <f>IF(N457="základní",J457,0)</f>
        <v>0</v>
      </c>
      <c r="BF457" s="190">
        <f>IF(N457="snížená",J457,0)</f>
        <v>0</v>
      </c>
      <c r="BG457" s="190">
        <f>IF(N457="zákl. přenesená",J457,0)</f>
        <v>0</v>
      </c>
      <c r="BH457" s="190">
        <f>IF(N457="sníž. přenesená",J457,0)</f>
        <v>0</v>
      </c>
      <c r="BI457" s="190">
        <f>IF(N457="nulová",J457,0)</f>
        <v>0</v>
      </c>
      <c r="BJ457" s="16" t="s">
        <v>88</v>
      </c>
      <c r="BK457" s="190">
        <f>ROUND(I457*H457,2)</f>
        <v>0</v>
      </c>
      <c r="BL457" s="16" t="s">
        <v>270</v>
      </c>
      <c r="BM457" s="189" t="s">
        <v>827</v>
      </c>
    </row>
    <row r="458" spans="1:65" s="2" customFormat="1">
      <c r="A458" s="34"/>
      <c r="B458" s="35"/>
      <c r="C458" s="36"/>
      <c r="D458" s="191" t="s">
        <v>174</v>
      </c>
      <c r="E458" s="36"/>
      <c r="F458" s="192" t="s">
        <v>828</v>
      </c>
      <c r="G458" s="36"/>
      <c r="H458" s="36"/>
      <c r="I458" s="193"/>
      <c r="J458" s="36"/>
      <c r="K458" s="36"/>
      <c r="L458" s="39"/>
      <c r="M458" s="194"/>
      <c r="N458" s="195"/>
      <c r="O458" s="64"/>
      <c r="P458" s="64"/>
      <c r="Q458" s="64"/>
      <c r="R458" s="64"/>
      <c r="S458" s="64"/>
      <c r="T458" s="65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6" t="s">
        <v>174</v>
      </c>
      <c r="AU458" s="16" t="s">
        <v>90</v>
      </c>
    </row>
    <row r="459" spans="1:65" s="12" customFormat="1" ht="22.9" customHeight="1">
      <c r="B459" s="162"/>
      <c r="C459" s="163"/>
      <c r="D459" s="164" t="s">
        <v>80</v>
      </c>
      <c r="E459" s="176" t="s">
        <v>829</v>
      </c>
      <c r="F459" s="176" t="s">
        <v>830</v>
      </c>
      <c r="G459" s="163"/>
      <c r="H459" s="163"/>
      <c r="I459" s="166"/>
      <c r="J459" s="177">
        <f>BK459</f>
        <v>0</v>
      </c>
      <c r="K459" s="163"/>
      <c r="L459" s="168"/>
      <c r="M459" s="169"/>
      <c r="N459" s="170"/>
      <c r="O459" s="170"/>
      <c r="P459" s="171">
        <f>SUM(P460:P496)</f>
        <v>0</v>
      </c>
      <c r="Q459" s="170"/>
      <c r="R459" s="171">
        <f>SUM(R460:R496)</f>
        <v>0.20051499999999994</v>
      </c>
      <c r="S459" s="170"/>
      <c r="T459" s="172">
        <f>SUM(T460:T496)</f>
        <v>0</v>
      </c>
      <c r="AR459" s="173" t="s">
        <v>90</v>
      </c>
      <c r="AT459" s="174" t="s">
        <v>80</v>
      </c>
      <c r="AU459" s="174" t="s">
        <v>88</v>
      </c>
      <c r="AY459" s="173" t="s">
        <v>165</v>
      </c>
      <c r="BK459" s="175">
        <f>SUM(BK460:BK496)</f>
        <v>0</v>
      </c>
    </row>
    <row r="460" spans="1:65" s="2" customFormat="1" ht="24.2" customHeight="1">
      <c r="A460" s="34"/>
      <c r="B460" s="35"/>
      <c r="C460" s="178" t="s">
        <v>831</v>
      </c>
      <c r="D460" s="178" t="s">
        <v>167</v>
      </c>
      <c r="E460" s="179" t="s">
        <v>832</v>
      </c>
      <c r="F460" s="180" t="s">
        <v>833</v>
      </c>
      <c r="G460" s="181" t="s">
        <v>232</v>
      </c>
      <c r="H460" s="182">
        <v>3</v>
      </c>
      <c r="I460" s="183"/>
      <c r="J460" s="184">
        <f>ROUND(I460*H460,2)</f>
        <v>0</v>
      </c>
      <c r="K460" s="180" t="s">
        <v>171</v>
      </c>
      <c r="L460" s="39"/>
      <c r="M460" s="185" t="s">
        <v>79</v>
      </c>
      <c r="N460" s="186" t="s">
        <v>51</v>
      </c>
      <c r="O460" s="64"/>
      <c r="P460" s="187">
        <f>O460*H460</f>
        <v>0</v>
      </c>
      <c r="Q460" s="187">
        <v>3.1919999999999997E-2</v>
      </c>
      <c r="R460" s="187">
        <f>Q460*H460</f>
        <v>9.5759999999999984E-2</v>
      </c>
      <c r="S460" s="187">
        <v>0</v>
      </c>
      <c r="T460" s="188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89" t="s">
        <v>270</v>
      </c>
      <c r="AT460" s="189" t="s">
        <v>167</v>
      </c>
      <c r="AU460" s="189" t="s">
        <v>90</v>
      </c>
      <c r="AY460" s="16" t="s">
        <v>165</v>
      </c>
      <c r="BE460" s="190">
        <f>IF(N460="základní",J460,0)</f>
        <v>0</v>
      </c>
      <c r="BF460" s="190">
        <f>IF(N460="snížená",J460,0)</f>
        <v>0</v>
      </c>
      <c r="BG460" s="190">
        <f>IF(N460="zákl. přenesená",J460,0)</f>
        <v>0</v>
      </c>
      <c r="BH460" s="190">
        <f>IF(N460="sníž. přenesená",J460,0)</f>
        <v>0</v>
      </c>
      <c r="BI460" s="190">
        <f>IF(N460="nulová",J460,0)</f>
        <v>0</v>
      </c>
      <c r="BJ460" s="16" t="s">
        <v>88</v>
      </c>
      <c r="BK460" s="190">
        <f>ROUND(I460*H460,2)</f>
        <v>0</v>
      </c>
      <c r="BL460" s="16" t="s">
        <v>270</v>
      </c>
      <c r="BM460" s="189" t="s">
        <v>834</v>
      </c>
    </row>
    <row r="461" spans="1:65" s="2" customFormat="1">
      <c r="A461" s="34"/>
      <c r="B461" s="35"/>
      <c r="C461" s="36"/>
      <c r="D461" s="191" t="s">
        <v>174</v>
      </c>
      <c r="E461" s="36"/>
      <c r="F461" s="192" t="s">
        <v>835</v>
      </c>
      <c r="G461" s="36"/>
      <c r="H461" s="36"/>
      <c r="I461" s="193"/>
      <c r="J461" s="36"/>
      <c r="K461" s="36"/>
      <c r="L461" s="39"/>
      <c r="M461" s="194"/>
      <c r="N461" s="195"/>
      <c r="O461" s="64"/>
      <c r="P461" s="64"/>
      <c r="Q461" s="64"/>
      <c r="R461" s="64"/>
      <c r="S461" s="64"/>
      <c r="T461" s="65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6" t="s">
        <v>174</v>
      </c>
      <c r="AU461" s="16" t="s">
        <v>90</v>
      </c>
    </row>
    <row r="462" spans="1:65" s="13" customFormat="1">
      <c r="B462" s="196"/>
      <c r="C462" s="197"/>
      <c r="D462" s="198" t="s">
        <v>176</v>
      </c>
      <c r="E462" s="199" t="s">
        <v>79</v>
      </c>
      <c r="F462" s="200" t="s">
        <v>480</v>
      </c>
      <c r="G462" s="197"/>
      <c r="H462" s="201">
        <v>3</v>
      </c>
      <c r="I462" s="202"/>
      <c r="J462" s="197"/>
      <c r="K462" s="197"/>
      <c r="L462" s="203"/>
      <c r="M462" s="204"/>
      <c r="N462" s="205"/>
      <c r="O462" s="205"/>
      <c r="P462" s="205"/>
      <c r="Q462" s="205"/>
      <c r="R462" s="205"/>
      <c r="S462" s="205"/>
      <c r="T462" s="206"/>
      <c r="AT462" s="207" t="s">
        <v>176</v>
      </c>
      <c r="AU462" s="207" t="s">
        <v>90</v>
      </c>
      <c r="AV462" s="13" t="s">
        <v>90</v>
      </c>
      <c r="AW462" s="13" t="s">
        <v>39</v>
      </c>
      <c r="AX462" s="13" t="s">
        <v>81</v>
      </c>
      <c r="AY462" s="207" t="s">
        <v>165</v>
      </c>
    </row>
    <row r="463" spans="1:65" s="2" customFormat="1" ht="24.2" customHeight="1">
      <c r="A463" s="34"/>
      <c r="B463" s="35"/>
      <c r="C463" s="178" t="s">
        <v>836</v>
      </c>
      <c r="D463" s="178" t="s">
        <v>167</v>
      </c>
      <c r="E463" s="179" t="s">
        <v>837</v>
      </c>
      <c r="F463" s="180" t="s">
        <v>838</v>
      </c>
      <c r="G463" s="181" t="s">
        <v>232</v>
      </c>
      <c r="H463" s="182">
        <v>2</v>
      </c>
      <c r="I463" s="183"/>
      <c r="J463" s="184">
        <f>ROUND(I463*H463,2)</f>
        <v>0</v>
      </c>
      <c r="K463" s="180" t="s">
        <v>171</v>
      </c>
      <c r="L463" s="39"/>
      <c r="M463" s="185" t="s">
        <v>79</v>
      </c>
      <c r="N463" s="186" t="s">
        <v>51</v>
      </c>
      <c r="O463" s="64"/>
      <c r="P463" s="187">
        <f>O463*H463</f>
        <v>0</v>
      </c>
      <c r="Q463" s="187">
        <v>1.0580000000000001E-2</v>
      </c>
      <c r="R463" s="187">
        <f>Q463*H463</f>
        <v>2.1160000000000002E-2</v>
      </c>
      <c r="S463" s="187">
        <v>0</v>
      </c>
      <c r="T463" s="18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89" t="s">
        <v>270</v>
      </c>
      <c r="AT463" s="189" t="s">
        <v>167</v>
      </c>
      <c r="AU463" s="189" t="s">
        <v>90</v>
      </c>
      <c r="AY463" s="16" t="s">
        <v>165</v>
      </c>
      <c r="BE463" s="190">
        <f>IF(N463="základní",J463,0)</f>
        <v>0</v>
      </c>
      <c r="BF463" s="190">
        <f>IF(N463="snížená",J463,0)</f>
        <v>0</v>
      </c>
      <c r="BG463" s="190">
        <f>IF(N463="zákl. přenesená",J463,0)</f>
        <v>0</v>
      </c>
      <c r="BH463" s="190">
        <f>IF(N463="sníž. přenesená",J463,0)</f>
        <v>0</v>
      </c>
      <c r="BI463" s="190">
        <f>IF(N463="nulová",J463,0)</f>
        <v>0</v>
      </c>
      <c r="BJ463" s="16" t="s">
        <v>88</v>
      </c>
      <c r="BK463" s="190">
        <f>ROUND(I463*H463,2)</f>
        <v>0</v>
      </c>
      <c r="BL463" s="16" t="s">
        <v>270</v>
      </c>
      <c r="BM463" s="189" t="s">
        <v>839</v>
      </c>
    </row>
    <row r="464" spans="1:65" s="2" customFormat="1">
      <c r="A464" s="34"/>
      <c r="B464" s="35"/>
      <c r="C464" s="36"/>
      <c r="D464" s="191" t="s">
        <v>174</v>
      </c>
      <c r="E464" s="36"/>
      <c r="F464" s="192" t="s">
        <v>840</v>
      </c>
      <c r="G464" s="36"/>
      <c r="H464" s="36"/>
      <c r="I464" s="193"/>
      <c r="J464" s="36"/>
      <c r="K464" s="36"/>
      <c r="L464" s="39"/>
      <c r="M464" s="194"/>
      <c r="N464" s="195"/>
      <c r="O464" s="64"/>
      <c r="P464" s="64"/>
      <c r="Q464" s="64"/>
      <c r="R464" s="64"/>
      <c r="S464" s="64"/>
      <c r="T464" s="65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6" t="s">
        <v>174</v>
      </c>
      <c r="AU464" s="16" t="s">
        <v>90</v>
      </c>
    </row>
    <row r="465" spans="1:65" s="13" customFormat="1">
      <c r="B465" s="196"/>
      <c r="C465" s="197"/>
      <c r="D465" s="198" t="s">
        <v>176</v>
      </c>
      <c r="E465" s="199" t="s">
        <v>79</v>
      </c>
      <c r="F465" s="200" t="s">
        <v>486</v>
      </c>
      <c r="G465" s="197"/>
      <c r="H465" s="201">
        <v>2</v>
      </c>
      <c r="I465" s="202"/>
      <c r="J465" s="197"/>
      <c r="K465" s="197"/>
      <c r="L465" s="203"/>
      <c r="M465" s="204"/>
      <c r="N465" s="205"/>
      <c r="O465" s="205"/>
      <c r="P465" s="205"/>
      <c r="Q465" s="205"/>
      <c r="R465" s="205"/>
      <c r="S465" s="205"/>
      <c r="T465" s="206"/>
      <c r="AT465" s="207" t="s">
        <v>176</v>
      </c>
      <c r="AU465" s="207" t="s">
        <v>90</v>
      </c>
      <c r="AV465" s="13" t="s">
        <v>90</v>
      </c>
      <c r="AW465" s="13" t="s">
        <v>39</v>
      </c>
      <c r="AX465" s="13" t="s">
        <v>81</v>
      </c>
      <c r="AY465" s="207" t="s">
        <v>165</v>
      </c>
    </row>
    <row r="466" spans="1:65" s="2" customFormat="1" ht="37.9" customHeight="1">
      <c r="A466" s="34"/>
      <c r="B466" s="35"/>
      <c r="C466" s="178" t="s">
        <v>841</v>
      </c>
      <c r="D466" s="178" t="s">
        <v>167</v>
      </c>
      <c r="E466" s="179" t="s">
        <v>842</v>
      </c>
      <c r="F466" s="180" t="s">
        <v>843</v>
      </c>
      <c r="G466" s="181" t="s">
        <v>232</v>
      </c>
      <c r="H466" s="182">
        <v>2</v>
      </c>
      <c r="I466" s="183"/>
      <c r="J466" s="184">
        <f>ROUND(I466*H466,2)</f>
        <v>0</v>
      </c>
      <c r="K466" s="180" t="s">
        <v>171</v>
      </c>
      <c r="L466" s="39"/>
      <c r="M466" s="185" t="s">
        <v>79</v>
      </c>
      <c r="N466" s="186" t="s">
        <v>51</v>
      </c>
      <c r="O466" s="64"/>
      <c r="P466" s="187">
        <f>O466*H466</f>
        <v>0</v>
      </c>
      <c r="Q466" s="187">
        <v>2.223E-2</v>
      </c>
      <c r="R466" s="187">
        <f>Q466*H466</f>
        <v>4.446E-2</v>
      </c>
      <c r="S466" s="187">
        <v>0</v>
      </c>
      <c r="T466" s="18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89" t="s">
        <v>270</v>
      </c>
      <c r="AT466" s="189" t="s">
        <v>167</v>
      </c>
      <c r="AU466" s="189" t="s">
        <v>90</v>
      </c>
      <c r="AY466" s="16" t="s">
        <v>165</v>
      </c>
      <c r="BE466" s="190">
        <f>IF(N466="základní",J466,0)</f>
        <v>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16" t="s">
        <v>88</v>
      </c>
      <c r="BK466" s="190">
        <f>ROUND(I466*H466,2)</f>
        <v>0</v>
      </c>
      <c r="BL466" s="16" t="s">
        <v>270</v>
      </c>
      <c r="BM466" s="189" t="s">
        <v>844</v>
      </c>
    </row>
    <row r="467" spans="1:65" s="2" customFormat="1">
      <c r="A467" s="34"/>
      <c r="B467" s="35"/>
      <c r="C467" s="36"/>
      <c r="D467" s="191" t="s">
        <v>174</v>
      </c>
      <c r="E467" s="36"/>
      <c r="F467" s="192" t="s">
        <v>845</v>
      </c>
      <c r="G467" s="36"/>
      <c r="H467" s="36"/>
      <c r="I467" s="193"/>
      <c r="J467" s="36"/>
      <c r="K467" s="36"/>
      <c r="L467" s="39"/>
      <c r="M467" s="194"/>
      <c r="N467" s="195"/>
      <c r="O467" s="64"/>
      <c r="P467" s="64"/>
      <c r="Q467" s="64"/>
      <c r="R467" s="64"/>
      <c r="S467" s="64"/>
      <c r="T467" s="65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6" t="s">
        <v>174</v>
      </c>
      <c r="AU467" s="16" t="s">
        <v>90</v>
      </c>
    </row>
    <row r="468" spans="1:65" s="13" customFormat="1">
      <c r="B468" s="196"/>
      <c r="C468" s="197"/>
      <c r="D468" s="198" t="s">
        <v>176</v>
      </c>
      <c r="E468" s="199" t="s">
        <v>79</v>
      </c>
      <c r="F468" s="200" t="s">
        <v>486</v>
      </c>
      <c r="G468" s="197"/>
      <c r="H468" s="201">
        <v>2</v>
      </c>
      <c r="I468" s="202"/>
      <c r="J468" s="197"/>
      <c r="K468" s="197"/>
      <c r="L468" s="203"/>
      <c r="M468" s="204"/>
      <c r="N468" s="205"/>
      <c r="O468" s="205"/>
      <c r="P468" s="205"/>
      <c r="Q468" s="205"/>
      <c r="R468" s="205"/>
      <c r="S468" s="205"/>
      <c r="T468" s="206"/>
      <c r="AT468" s="207" t="s">
        <v>176</v>
      </c>
      <c r="AU468" s="207" t="s">
        <v>90</v>
      </c>
      <c r="AV468" s="13" t="s">
        <v>90</v>
      </c>
      <c r="AW468" s="13" t="s">
        <v>39</v>
      </c>
      <c r="AX468" s="13" t="s">
        <v>81</v>
      </c>
      <c r="AY468" s="207" t="s">
        <v>165</v>
      </c>
    </row>
    <row r="469" spans="1:65" s="2" customFormat="1" ht="21.75" customHeight="1">
      <c r="A469" s="34"/>
      <c r="B469" s="35"/>
      <c r="C469" s="178" t="s">
        <v>846</v>
      </c>
      <c r="D469" s="178" t="s">
        <v>167</v>
      </c>
      <c r="E469" s="179" t="s">
        <v>847</v>
      </c>
      <c r="F469" s="180" t="s">
        <v>848</v>
      </c>
      <c r="G469" s="181" t="s">
        <v>232</v>
      </c>
      <c r="H469" s="182">
        <v>2</v>
      </c>
      <c r="I469" s="183"/>
      <c r="J469" s="184">
        <f>ROUND(I469*H469,2)</f>
        <v>0</v>
      </c>
      <c r="K469" s="180" t="s">
        <v>171</v>
      </c>
      <c r="L469" s="39"/>
      <c r="M469" s="185" t="s">
        <v>79</v>
      </c>
      <c r="N469" s="186" t="s">
        <v>51</v>
      </c>
      <c r="O469" s="64"/>
      <c r="P469" s="187">
        <f>O469*H469</f>
        <v>0</v>
      </c>
      <c r="Q469" s="187">
        <v>1.73E-3</v>
      </c>
      <c r="R469" s="187">
        <f>Q469*H469</f>
        <v>3.46E-3</v>
      </c>
      <c r="S469" s="187">
        <v>0</v>
      </c>
      <c r="T469" s="188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89" t="s">
        <v>270</v>
      </c>
      <c r="AT469" s="189" t="s">
        <v>167</v>
      </c>
      <c r="AU469" s="189" t="s">
        <v>90</v>
      </c>
      <c r="AY469" s="16" t="s">
        <v>165</v>
      </c>
      <c r="BE469" s="190">
        <f>IF(N469="základní",J469,0)</f>
        <v>0</v>
      </c>
      <c r="BF469" s="190">
        <f>IF(N469="snížená",J469,0)</f>
        <v>0</v>
      </c>
      <c r="BG469" s="190">
        <f>IF(N469="zákl. přenesená",J469,0)</f>
        <v>0</v>
      </c>
      <c r="BH469" s="190">
        <f>IF(N469="sníž. přenesená",J469,0)</f>
        <v>0</v>
      </c>
      <c r="BI469" s="190">
        <f>IF(N469="nulová",J469,0)</f>
        <v>0</v>
      </c>
      <c r="BJ469" s="16" t="s">
        <v>88</v>
      </c>
      <c r="BK469" s="190">
        <f>ROUND(I469*H469,2)</f>
        <v>0</v>
      </c>
      <c r="BL469" s="16" t="s">
        <v>270</v>
      </c>
      <c r="BM469" s="189" t="s">
        <v>849</v>
      </c>
    </row>
    <row r="470" spans="1:65" s="2" customFormat="1">
      <c r="A470" s="34"/>
      <c r="B470" s="35"/>
      <c r="C470" s="36"/>
      <c r="D470" s="191" t="s">
        <v>174</v>
      </c>
      <c r="E470" s="36"/>
      <c r="F470" s="192" t="s">
        <v>850</v>
      </c>
      <c r="G470" s="36"/>
      <c r="H470" s="36"/>
      <c r="I470" s="193"/>
      <c r="J470" s="36"/>
      <c r="K470" s="36"/>
      <c r="L470" s="39"/>
      <c r="M470" s="194"/>
      <c r="N470" s="195"/>
      <c r="O470" s="64"/>
      <c r="P470" s="64"/>
      <c r="Q470" s="64"/>
      <c r="R470" s="64"/>
      <c r="S470" s="64"/>
      <c r="T470" s="65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6" t="s">
        <v>174</v>
      </c>
      <c r="AU470" s="16" t="s">
        <v>90</v>
      </c>
    </row>
    <row r="471" spans="1:65" s="2" customFormat="1" ht="16.5" customHeight="1">
      <c r="A471" s="34"/>
      <c r="B471" s="35"/>
      <c r="C471" s="208" t="s">
        <v>851</v>
      </c>
      <c r="D471" s="208" t="s">
        <v>322</v>
      </c>
      <c r="E471" s="209" t="s">
        <v>852</v>
      </c>
      <c r="F471" s="210" t="s">
        <v>853</v>
      </c>
      <c r="G471" s="211" t="s">
        <v>232</v>
      </c>
      <c r="H471" s="212">
        <v>2</v>
      </c>
      <c r="I471" s="213"/>
      <c r="J471" s="214">
        <f>ROUND(I471*H471,2)</f>
        <v>0</v>
      </c>
      <c r="K471" s="210" t="s">
        <v>171</v>
      </c>
      <c r="L471" s="215"/>
      <c r="M471" s="216" t="s">
        <v>79</v>
      </c>
      <c r="N471" s="217" t="s">
        <v>51</v>
      </c>
      <c r="O471" s="64"/>
      <c r="P471" s="187">
        <f>O471*H471</f>
        <v>0</v>
      </c>
      <c r="Q471" s="187">
        <v>1.4200000000000001E-2</v>
      </c>
      <c r="R471" s="187">
        <f>Q471*H471</f>
        <v>2.8400000000000002E-2</v>
      </c>
      <c r="S471" s="187">
        <v>0</v>
      </c>
      <c r="T471" s="18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89" t="s">
        <v>375</v>
      </c>
      <c r="AT471" s="189" t="s">
        <v>322</v>
      </c>
      <c r="AU471" s="189" t="s">
        <v>90</v>
      </c>
      <c r="AY471" s="16" t="s">
        <v>165</v>
      </c>
      <c r="BE471" s="190">
        <f>IF(N471="základní",J471,0)</f>
        <v>0</v>
      </c>
      <c r="BF471" s="190">
        <f>IF(N471="snížená",J471,0)</f>
        <v>0</v>
      </c>
      <c r="BG471" s="190">
        <f>IF(N471="zákl. přenesená",J471,0)</f>
        <v>0</v>
      </c>
      <c r="BH471" s="190">
        <f>IF(N471="sníž. přenesená",J471,0)</f>
        <v>0</v>
      </c>
      <c r="BI471" s="190">
        <f>IF(N471="nulová",J471,0)</f>
        <v>0</v>
      </c>
      <c r="BJ471" s="16" t="s">
        <v>88</v>
      </c>
      <c r="BK471" s="190">
        <f>ROUND(I471*H471,2)</f>
        <v>0</v>
      </c>
      <c r="BL471" s="16" t="s">
        <v>270</v>
      </c>
      <c r="BM471" s="189" t="s">
        <v>854</v>
      </c>
    </row>
    <row r="472" spans="1:65" s="13" customFormat="1">
      <c r="B472" s="196"/>
      <c r="C472" s="197"/>
      <c r="D472" s="198" t="s">
        <v>176</v>
      </c>
      <c r="E472" s="199" t="s">
        <v>79</v>
      </c>
      <c r="F472" s="200" t="s">
        <v>486</v>
      </c>
      <c r="G472" s="197"/>
      <c r="H472" s="201">
        <v>2</v>
      </c>
      <c r="I472" s="202"/>
      <c r="J472" s="197"/>
      <c r="K472" s="197"/>
      <c r="L472" s="203"/>
      <c r="M472" s="204"/>
      <c r="N472" s="205"/>
      <c r="O472" s="205"/>
      <c r="P472" s="205"/>
      <c r="Q472" s="205"/>
      <c r="R472" s="205"/>
      <c r="S472" s="205"/>
      <c r="T472" s="206"/>
      <c r="AT472" s="207" t="s">
        <v>176</v>
      </c>
      <c r="AU472" s="207" t="s">
        <v>90</v>
      </c>
      <c r="AV472" s="13" t="s">
        <v>90</v>
      </c>
      <c r="AW472" s="13" t="s">
        <v>39</v>
      </c>
      <c r="AX472" s="13" t="s">
        <v>81</v>
      </c>
      <c r="AY472" s="207" t="s">
        <v>165</v>
      </c>
    </row>
    <row r="473" spans="1:65" s="2" customFormat="1" ht="33" customHeight="1">
      <c r="A473" s="34"/>
      <c r="B473" s="35"/>
      <c r="C473" s="178" t="s">
        <v>855</v>
      </c>
      <c r="D473" s="178" t="s">
        <v>167</v>
      </c>
      <c r="E473" s="179" t="s">
        <v>856</v>
      </c>
      <c r="F473" s="180" t="s">
        <v>857</v>
      </c>
      <c r="G473" s="181" t="s">
        <v>232</v>
      </c>
      <c r="H473" s="182">
        <v>1</v>
      </c>
      <c r="I473" s="183"/>
      <c r="J473" s="184">
        <f>ROUND(I473*H473,2)</f>
        <v>0</v>
      </c>
      <c r="K473" s="180" t="s">
        <v>171</v>
      </c>
      <c r="L473" s="39"/>
      <c r="M473" s="185" t="s">
        <v>79</v>
      </c>
      <c r="N473" s="186" t="s">
        <v>51</v>
      </c>
      <c r="O473" s="64"/>
      <c r="P473" s="187">
        <f>O473*H473</f>
        <v>0</v>
      </c>
      <c r="Q473" s="187">
        <v>6.6E-4</v>
      </c>
      <c r="R473" s="187">
        <f>Q473*H473</f>
        <v>6.6E-4</v>
      </c>
      <c r="S473" s="187">
        <v>0</v>
      </c>
      <c r="T473" s="188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89" t="s">
        <v>270</v>
      </c>
      <c r="AT473" s="189" t="s">
        <v>167</v>
      </c>
      <c r="AU473" s="189" t="s">
        <v>90</v>
      </c>
      <c r="AY473" s="16" t="s">
        <v>165</v>
      </c>
      <c r="BE473" s="190">
        <f>IF(N473="základní",J473,0)</f>
        <v>0</v>
      </c>
      <c r="BF473" s="190">
        <f>IF(N473="snížená",J473,0)</f>
        <v>0</v>
      </c>
      <c r="BG473" s="190">
        <f>IF(N473="zákl. přenesená",J473,0)</f>
        <v>0</v>
      </c>
      <c r="BH473" s="190">
        <f>IF(N473="sníž. přenesená",J473,0)</f>
        <v>0</v>
      </c>
      <c r="BI473" s="190">
        <f>IF(N473="nulová",J473,0)</f>
        <v>0</v>
      </c>
      <c r="BJ473" s="16" t="s">
        <v>88</v>
      </c>
      <c r="BK473" s="190">
        <f>ROUND(I473*H473,2)</f>
        <v>0</v>
      </c>
      <c r="BL473" s="16" t="s">
        <v>270</v>
      </c>
      <c r="BM473" s="189" t="s">
        <v>858</v>
      </c>
    </row>
    <row r="474" spans="1:65" s="2" customFormat="1">
      <c r="A474" s="34"/>
      <c r="B474" s="35"/>
      <c r="C474" s="36"/>
      <c r="D474" s="191" t="s">
        <v>174</v>
      </c>
      <c r="E474" s="36"/>
      <c r="F474" s="192" t="s">
        <v>859</v>
      </c>
      <c r="G474" s="36"/>
      <c r="H474" s="36"/>
      <c r="I474" s="193"/>
      <c r="J474" s="36"/>
      <c r="K474" s="36"/>
      <c r="L474" s="39"/>
      <c r="M474" s="194"/>
      <c r="N474" s="195"/>
      <c r="O474" s="64"/>
      <c r="P474" s="64"/>
      <c r="Q474" s="64"/>
      <c r="R474" s="64"/>
      <c r="S474" s="64"/>
      <c r="T474" s="65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6" t="s">
        <v>174</v>
      </c>
      <c r="AU474" s="16" t="s">
        <v>90</v>
      </c>
    </row>
    <row r="475" spans="1:65" s="2" customFormat="1" ht="37.9" customHeight="1">
      <c r="A475" s="34"/>
      <c r="B475" s="35"/>
      <c r="C475" s="208" t="s">
        <v>860</v>
      </c>
      <c r="D475" s="208" t="s">
        <v>322</v>
      </c>
      <c r="E475" s="209" t="s">
        <v>861</v>
      </c>
      <c r="F475" s="210" t="s">
        <v>862</v>
      </c>
      <c r="G475" s="211" t="s">
        <v>232</v>
      </c>
      <c r="H475" s="212">
        <v>1</v>
      </c>
      <c r="I475" s="213"/>
      <c r="J475" s="214">
        <f>ROUND(I475*H475,2)</f>
        <v>0</v>
      </c>
      <c r="K475" s="210" t="s">
        <v>171</v>
      </c>
      <c r="L475" s="215"/>
      <c r="M475" s="216" t="s">
        <v>79</v>
      </c>
      <c r="N475" s="217" t="s">
        <v>51</v>
      </c>
      <c r="O475" s="64"/>
      <c r="P475" s="187">
        <f>O475*H475</f>
        <v>0</v>
      </c>
      <c r="Q475" s="187">
        <v>0</v>
      </c>
      <c r="R475" s="187">
        <f>Q475*H475</f>
        <v>0</v>
      </c>
      <c r="S475" s="187">
        <v>0</v>
      </c>
      <c r="T475" s="188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89" t="s">
        <v>375</v>
      </c>
      <c r="AT475" s="189" t="s">
        <v>322</v>
      </c>
      <c r="AU475" s="189" t="s">
        <v>90</v>
      </c>
      <c r="AY475" s="16" t="s">
        <v>165</v>
      </c>
      <c r="BE475" s="190">
        <f>IF(N475="základní",J475,0)</f>
        <v>0</v>
      </c>
      <c r="BF475" s="190">
        <f>IF(N475="snížená",J475,0)</f>
        <v>0</v>
      </c>
      <c r="BG475" s="190">
        <f>IF(N475="zákl. přenesená",J475,0)</f>
        <v>0</v>
      </c>
      <c r="BH475" s="190">
        <f>IF(N475="sníž. přenesená",J475,0)</f>
        <v>0</v>
      </c>
      <c r="BI475" s="190">
        <f>IF(N475="nulová",J475,0)</f>
        <v>0</v>
      </c>
      <c r="BJ475" s="16" t="s">
        <v>88</v>
      </c>
      <c r="BK475" s="190">
        <f>ROUND(I475*H475,2)</f>
        <v>0</v>
      </c>
      <c r="BL475" s="16" t="s">
        <v>270</v>
      </c>
      <c r="BM475" s="189" t="s">
        <v>863</v>
      </c>
    </row>
    <row r="476" spans="1:65" s="13" customFormat="1">
      <c r="B476" s="196"/>
      <c r="C476" s="197"/>
      <c r="D476" s="198" t="s">
        <v>176</v>
      </c>
      <c r="E476" s="199" t="s">
        <v>79</v>
      </c>
      <c r="F476" s="200" t="s">
        <v>864</v>
      </c>
      <c r="G476" s="197"/>
      <c r="H476" s="201">
        <v>1</v>
      </c>
      <c r="I476" s="202"/>
      <c r="J476" s="197"/>
      <c r="K476" s="197"/>
      <c r="L476" s="203"/>
      <c r="M476" s="204"/>
      <c r="N476" s="205"/>
      <c r="O476" s="205"/>
      <c r="P476" s="205"/>
      <c r="Q476" s="205"/>
      <c r="R476" s="205"/>
      <c r="S476" s="205"/>
      <c r="T476" s="206"/>
      <c r="AT476" s="207" t="s">
        <v>176</v>
      </c>
      <c r="AU476" s="207" t="s">
        <v>90</v>
      </c>
      <c r="AV476" s="13" t="s">
        <v>90</v>
      </c>
      <c r="AW476" s="13" t="s">
        <v>39</v>
      </c>
      <c r="AX476" s="13" t="s">
        <v>81</v>
      </c>
      <c r="AY476" s="207" t="s">
        <v>165</v>
      </c>
    </row>
    <row r="477" spans="1:65" s="2" customFormat="1" ht="24.2" customHeight="1">
      <c r="A477" s="34"/>
      <c r="B477" s="35"/>
      <c r="C477" s="178" t="s">
        <v>865</v>
      </c>
      <c r="D477" s="178" t="s">
        <v>167</v>
      </c>
      <c r="E477" s="179" t="s">
        <v>866</v>
      </c>
      <c r="F477" s="180" t="s">
        <v>867</v>
      </c>
      <c r="G477" s="181" t="s">
        <v>232</v>
      </c>
      <c r="H477" s="182">
        <v>7</v>
      </c>
      <c r="I477" s="183"/>
      <c r="J477" s="184">
        <f>ROUND(I477*H477,2)</f>
        <v>0</v>
      </c>
      <c r="K477" s="180" t="s">
        <v>171</v>
      </c>
      <c r="L477" s="39"/>
      <c r="M477" s="185" t="s">
        <v>79</v>
      </c>
      <c r="N477" s="186" t="s">
        <v>51</v>
      </c>
      <c r="O477" s="64"/>
      <c r="P477" s="187">
        <f>O477*H477</f>
        <v>0</v>
      </c>
      <c r="Q477" s="187">
        <v>2.4000000000000001E-4</v>
      </c>
      <c r="R477" s="187">
        <f>Q477*H477</f>
        <v>1.6800000000000001E-3</v>
      </c>
      <c r="S477" s="187">
        <v>0</v>
      </c>
      <c r="T477" s="188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89" t="s">
        <v>270</v>
      </c>
      <c r="AT477" s="189" t="s">
        <v>167</v>
      </c>
      <c r="AU477" s="189" t="s">
        <v>90</v>
      </c>
      <c r="AY477" s="16" t="s">
        <v>165</v>
      </c>
      <c r="BE477" s="190">
        <f>IF(N477="základní",J477,0)</f>
        <v>0</v>
      </c>
      <c r="BF477" s="190">
        <f>IF(N477="snížená",J477,0)</f>
        <v>0</v>
      </c>
      <c r="BG477" s="190">
        <f>IF(N477="zákl. přenesená",J477,0)</f>
        <v>0</v>
      </c>
      <c r="BH477" s="190">
        <f>IF(N477="sníž. přenesená",J477,0)</f>
        <v>0</v>
      </c>
      <c r="BI477" s="190">
        <f>IF(N477="nulová",J477,0)</f>
        <v>0</v>
      </c>
      <c r="BJ477" s="16" t="s">
        <v>88</v>
      </c>
      <c r="BK477" s="190">
        <f>ROUND(I477*H477,2)</f>
        <v>0</v>
      </c>
      <c r="BL477" s="16" t="s">
        <v>270</v>
      </c>
      <c r="BM477" s="189" t="s">
        <v>868</v>
      </c>
    </row>
    <row r="478" spans="1:65" s="2" customFormat="1">
      <c r="A478" s="34"/>
      <c r="B478" s="35"/>
      <c r="C478" s="36"/>
      <c r="D478" s="191" t="s">
        <v>174</v>
      </c>
      <c r="E478" s="36"/>
      <c r="F478" s="192" t="s">
        <v>869</v>
      </c>
      <c r="G478" s="36"/>
      <c r="H478" s="36"/>
      <c r="I478" s="193"/>
      <c r="J478" s="36"/>
      <c r="K478" s="36"/>
      <c r="L478" s="39"/>
      <c r="M478" s="194"/>
      <c r="N478" s="195"/>
      <c r="O478" s="64"/>
      <c r="P478" s="64"/>
      <c r="Q478" s="64"/>
      <c r="R478" s="64"/>
      <c r="S478" s="64"/>
      <c r="T478" s="65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6" t="s">
        <v>174</v>
      </c>
      <c r="AU478" s="16" t="s">
        <v>90</v>
      </c>
    </row>
    <row r="479" spans="1:65" s="13" customFormat="1">
      <c r="B479" s="196"/>
      <c r="C479" s="197"/>
      <c r="D479" s="198" t="s">
        <v>176</v>
      </c>
      <c r="E479" s="199" t="s">
        <v>79</v>
      </c>
      <c r="F479" s="200" t="s">
        <v>870</v>
      </c>
      <c r="G479" s="197"/>
      <c r="H479" s="201">
        <v>3</v>
      </c>
      <c r="I479" s="202"/>
      <c r="J479" s="197"/>
      <c r="K479" s="197"/>
      <c r="L479" s="203"/>
      <c r="M479" s="204"/>
      <c r="N479" s="205"/>
      <c r="O479" s="205"/>
      <c r="P479" s="205"/>
      <c r="Q479" s="205"/>
      <c r="R479" s="205"/>
      <c r="S479" s="205"/>
      <c r="T479" s="206"/>
      <c r="AT479" s="207" t="s">
        <v>176</v>
      </c>
      <c r="AU479" s="207" t="s">
        <v>90</v>
      </c>
      <c r="AV479" s="13" t="s">
        <v>90</v>
      </c>
      <c r="AW479" s="13" t="s">
        <v>39</v>
      </c>
      <c r="AX479" s="13" t="s">
        <v>81</v>
      </c>
      <c r="AY479" s="207" t="s">
        <v>165</v>
      </c>
    </row>
    <row r="480" spans="1:65" s="13" customFormat="1">
      <c r="B480" s="196"/>
      <c r="C480" s="197"/>
      <c r="D480" s="198" t="s">
        <v>176</v>
      </c>
      <c r="E480" s="199" t="s">
        <v>79</v>
      </c>
      <c r="F480" s="200" t="s">
        <v>871</v>
      </c>
      <c r="G480" s="197"/>
      <c r="H480" s="201">
        <v>4</v>
      </c>
      <c r="I480" s="202"/>
      <c r="J480" s="197"/>
      <c r="K480" s="197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176</v>
      </c>
      <c r="AU480" s="207" t="s">
        <v>90</v>
      </c>
      <c r="AV480" s="13" t="s">
        <v>90</v>
      </c>
      <c r="AW480" s="13" t="s">
        <v>39</v>
      </c>
      <c r="AX480" s="13" t="s">
        <v>81</v>
      </c>
      <c r="AY480" s="207" t="s">
        <v>165</v>
      </c>
    </row>
    <row r="481" spans="1:65" s="2" customFormat="1" ht="21.75" customHeight="1">
      <c r="A481" s="34"/>
      <c r="B481" s="35"/>
      <c r="C481" s="178" t="s">
        <v>872</v>
      </c>
      <c r="D481" s="178" t="s">
        <v>167</v>
      </c>
      <c r="E481" s="179" t="s">
        <v>873</v>
      </c>
      <c r="F481" s="180" t="s">
        <v>874</v>
      </c>
      <c r="G481" s="181" t="s">
        <v>232</v>
      </c>
      <c r="H481" s="182">
        <v>2</v>
      </c>
      <c r="I481" s="183"/>
      <c r="J481" s="184">
        <f>ROUND(I481*H481,2)</f>
        <v>0</v>
      </c>
      <c r="K481" s="180" t="s">
        <v>171</v>
      </c>
      <c r="L481" s="39"/>
      <c r="M481" s="185" t="s">
        <v>79</v>
      </c>
      <c r="N481" s="186" t="s">
        <v>51</v>
      </c>
      <c r="O481" s="64"/>
      <c r="P481" s="187">
        <f>O481*H481</f>
        <v>0</v>
      </c>
      <c r="Q481" s="187">
        <v>1.8E-3</v>
      </c>
      <c r="R481" s="187">
        <f>Q481*H481</f>
        <v>3.5999999999999999E-3</v>
      </c>
      <c r="S481" s="187">
        <v>0</v>
      </c>
      <c r="T481" s="188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89" t="s">
        <v>270</v>
      </c>
      <c r="AT481" s="189" t="s">
        <v>167</v>
      </c>
      <c r="AU481" s="189" t="s">
        <v>90</v>
      </c>
      <c r="AY481" s="16" t="s">
        <v>165</v>
      </c>
      <c r="BE481" s="190">
        <f>IF(N481="základní",J481,0)</f>
        <v>0</v>
      </c>
      <c r="BF481" s="190">
        <f>IF(N481="snížená",J481,0)</f>
        <v>0</v>
      </c>
      <c r="BG481" s="190">
        <f>IF(N481="zákl. přenesená",J481,0)</f>
        <v>0</v>
      </c>
      <c r="BH481" s="190">
        <f>IF(N481="sníž. přenesená",J481,0)</f>
        <v>0</v>
      </c>
      <c r="BI481" s="190">
        <f>IF(N481="nulová",J481,0)</f>
        <v>0</v>
      </c>
      <c r="BJ481" s="16" t="s">
        <v>88</v>
      </c>
      <c r="BK481" s="190">
        <f>ROUND(I481*H481,2)</f>
        <v>0</v>
      </c>
      <c r="BL481" s="16" t="s">
        <v>270</v>
      </c>
      <c r="BM481" s="189" t="s">
        <v>875</v>
      </c>
    </row>
    <row r="482" spans="1:65" s="2" customFormat="1">
      <c r="A482" s="34"/>
      <c r="B482" s="35"/>
      <c r="C482" s="36"/>
      <c r="D482" s="191" t="s">
        <v>174</v>
      </c>
      <c r="E482" s="36"/>
      <c r="F482" s="192" t="s">
        <v>876</v>
      </c>
      <c r="G482" s="36"/>
      <c r="H482" s="36"/>
      <c r="I482" s="193"/>
      <c r="J482" s="36"/>
      <c r="K482" s="36"/>
      <c r="L482" s="39"/>
      <c r="M482" s="194"/>
      <c r="N482" s="195"/>
      <c r="O482" s="64"/>
      <c r="P482" s="64"/>
      <c r="Q482" s="64"/>
      <c r="R482" s="64"/>
      <c r="S482" s="64"/>
      <c r="T482" s="65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6" t="s">
        <v>174</v>
      </c>
      <c r="AU482" s="16" t="s">
        <v>90</v>
      </c>
    </row>
    <row r="483" spans="1:65" s="13" customFormat="1">
      <c r="B483" s="196"/>
      <c r="C483" s="197"/>
      <c r="D483" s="198" t="s">
        <v>176</v>
      </c>
      <c r="E483" s="199" t="s">
        <v>79</v>
      </c>
      <c r="F483" s="200" t="s">
        <v>486</v>
      </c>
      <c r="G483" s="197"/>
      <c r="H483" s="201">
        <v>2</v>
      </c>
      <c r="I483" s="202"/>
      <c r="J483" s="197"/>
      <c r="K483" s="197"/>
      <c r="L483" s="203"/>
      <c r="M483" s="204"/>
      <c r="N483" s="205"/>
      <c r="O483" s="205"/>
      <c r="P483" s="205"/>
      <c r="Q483" s="205"/>
      <c r="R483" s="205"/>
      <c r="S483" s="205"/>
      <c r="T483" s="206"/>
      <c r="AT483" s="207" t="s">
        <v>176</v>
      </c>
      <c r="AU483" s="207" t="s">
        <v>90</v>
      </c>
      <c r="AV483" s="13" t="s">
        <v>90</v>
      </c>
      <c r="AW483" s="13" t="s">
        <v>39</v>
      </c>
      <c r="AX483" s="13" t="s">
        <v>81</v>
      </c>
      <c r="AY483" s="207" t="s">
        <v>165</v>
      </c>
    </row>
    <row r="484" spans="1:65" s="2" customFormat="1" ht="24.2" customHeight="1">
      <c r="A484" s="34"/>
      <c r="B484" s="35"/>
      <c r="C484" s="178" t="s">
        <v>877</v>
      </c>
      <c r="D484" s="178" t="s">
        <v>167</v>
      </c>
      <c r="E484" s="179" t="s">
        <v>878</v>
      </c>
      <c r="F484" s="180" t="s">
        <v>879</v>
      </c>
      <c r="G484" s="181" t="s">
        <v>232</v>
      </c>
      <c r="H484" s="182">
        <v>2</v>
      </c>
      <c r="I484" s="183"/>
      <c r="J484" s="184">
        <f>ROUND(I484*H484,2)</f>
        <v>0</v>
      </c>
      <c r="K484" s="180" t="s">
        <v>171</v>
      </c>
      <c r="L484" s="39"/>
      <c r="M484" s="185" t="s">
        <v>79</v>
      </c>
      <c r="N484" s="186" t="s">
        <v>51</v>
      </c>
      <c r="O484" s="64"/>
      <c r="P484" s="187">
        <f>O484*H484</f>
        <v>0</v>
      </c>
      <c r="Q484" s="187">
        <v>2.375E-4</v>
      </c>
      <c r="R484" s="187">
        <f>Q484*H484</f>
        <v>4.75E-4</v>
      </c>
      <c r="S484" s="187">
        <v>0</v>
      </c>
      <c r="T484" s="188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89" t="s">
        <v>270</v>
      </c>
      <c r="AT484" s="189" t="s">
        <v>167</v>
      </c>
      <c r="AU484" s="189" t="s">
        <v>90</v>
      </c>
      <c r="AY484" s="16" t="s">
        <v>165</v>
      </c>
      <c r="BE484" s="190">
        <f>IF(N484="základní",J484,0)</f>
        <v>0</v>
      </c>
      <c r="BF484" s="190">
        <f>IF(N484="snížená",J484,0)</f>
        <v>0</v>
      </c>
      <c r="BG484" s="190">
        <f>IF(N484="zákl. přenesená",J484,0)</f>
        <v>0</v>
      </c>
      <c r="BH484" s="190">
        <f>IF(N484="sníž. přenesená",J484,0)</f>
        <v>0</v>
      </c>
      <c r="BI484" s="190">
        <f>IF(N484="nulová",J484,0)</f>
        <v>0</v>
      </c>
      <c r="BJ484" s="16" t="s">
        <v>88</v>
      </c>
      <c r="BK484" s="190">
        <f>ROUND(I484*H484,2)</f>
        <v>0</v>
      </c>
      <c r="BL484" s="16" t="s">
        <v>270</v>
      </c>
      <c r="BM484" s="189" t="s">
        <v>880</v>
      </c>
    </row>
    <row r="485" spans="1:65" s="2" customFormat="1">
      <c r="A485" s="34"/>
      <c r="B485" s="35"/>
      <c r="C485" s="36"/>
      <c r="D485" s="191" t="s">
        <v>174</v>
      </c>
      <c r="E485" s="36"/>
      <c r="F485" s="192" t="s">
        <v>881</v>
      </c>
      <c r="G485" s="36"/>
      <c r="H485" s="36"/>
      <c r="I485" s="193"/>
      <c r="J485" s="36"/>
      <c r="K485" s="36"/>
      <c r="L485" s="39"/>
      <c r="M485" s="194"/>
      <c r="N485" s="195"/>
      <c r="O485" s="64"/>
      <c r="P485" s="64"/>
      <c r="Q485" s="64"/>
      <c r="R485" s="64"/>
      <c r="S485" s="64"/>
      <c r="T485" s="65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6" t="s">
        <v>174</v>
      </c>
      <c r="AU485" s="16" t="s">
        <v>90</v>
      </c>
    </row>
    <row r="486" spans="1:65" s="13" customFormat="1">
      <c r="B486" s="196"/>
      <c r="C486" s="197"/>
      <c r="D486" s="198" t="s">
        <v>176</v>
      </c>
      <c r="E486" s="199" t="s">
        <v>79</v>
      </c>
      <c r="F486" s="200" t="s">
        <v>486</v>
      </c>
      <c r="G486" s="197"/>
      <c r="H486" s="201">
        <v>2</v>
      </c>
      <c r="I486" s="202"/>
      <c r="J486" s="197"/>
      <c r="K486" s="197"/>
      <c r="L486" s="203"/>
      <c r="M486" s="204"/>
      <c r="N486" s="205"/>
      <c r="O486" s="205"/>
      <c r="P486" s="205"/>
      <c r="Q486" s="205"/>
      <c r="R486" s="205"/>
      <c r="S486" s="205"/>
      <c r="T486" s="206"/>
      <c r="AT486" s="207" t="s">
        <v>176</v>
      </c>
      <c r="AU486" s="207" t="s">
        <v>90</v>
      </c>
      <c r="AV486" s="13" t="s">
        <v>90</v>
      </c>
      <c r="AW486" s="13" t="s">
        <v>39</v>
      </c>
      <c r="AX486" s="13" t="s">
        <v>81</v>
      </c>
      <c r="AY486" s="207" t="s">
        <v>165</v>
      </c>
    </row>
    <row r="487" spans="1:65" s="2" customFormat="1" ht="24.2" customHeight="1">
      <c r="A487" s="34"/>
      <c r="B487" s="35"/>
      <c r="C487" s="178" t="s">
        <v>882</v>
      </c>
      <c r="D487" s="178" t="s">
        <v>167</v>
      </c>
      <c r="E487" s="179" t="s">
        <v>883</v>
      </c>
      <c r="F487" s="180" t="s">
        <v>884</v>
      </c>
      <c r="G487" s="181" t="s">
        <v>232</v>
      </c>
      <c r="H487" s="182">
        <v>2</v>
      </c>
      <c r="I487" s="183"/>
      <c r="J487" s="184">
        <f>ROUND(I487*H487,2)</f>
        <v>0</v>
      </c>
      <c r="K487" s="180" t="s">
        <v>171</v>
      </c>
      <c r="L487" s="39"/>
      <c r="M487" s="185" t="s">
        <v>79</v>
      </c>
      <c r="N487" s="186" t="s">
        <v>51</v>
      </c>
      <c r="O487" s="64"/>
      <c r="P487" s="187">
        <f>O487*H487</f>
        <v>0</v>
      </c>
      <c r="Q487" s="187">
        <v>2.7500000000000002E-4</v>
      </c>
      <c r="R487" s="187">
        <f>Q487*H487</f>
        <v>5.5000000000000003E-4</v>
      </c>
      <c r="S487" s="187">
        <v>0</v>
      </c>
      <c r="T487" s="188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89" t="s">
        <v>270</v>
      </c>
      <c r="AT487" s="189" t="s">
        <v>167</v>
      </c>
      <c r="AU487" s="189" t="s">
        <v>90</v>
      </c>
      <c r="AY487" s="16" t="s">
        <v>165</v>
      </c>
      <c r="BE487" s="190">
        <f>IF(N487="základní",J487,0)</f>
        <v>0</v>
      </c>
      <c r="BF487" s="190">
        <f>IF(N487="snížená",J487,0)</f>
        <v>0</v>
      </c>
      <c r="BG487" s="190">
        <f>IF(N487="zákl. přenesená",J487,0)</f>
        <v>0</v>
      </c>
      <c r="BH487" s="190">
        <f>IF(N487="sníž. přenesená",J487,0)</f>
        <v>0</v>
      </c>
      <c r="BI487" s="190">
        <f>IF(N487="nulová",J487,0)</f>
        <v>0</v>
      </c>
      <c r="BJ487" s="16" t="s">
        <v>88</v>
      </c>
      <c r="BK487" s="190">
        <f>ROUND(I487*H487,2)</f>
        <v>0</v>
      </c>
      <c r="BL487" s="16" t="s">
        <v>270</v>
      </c>
      <c r="BM487" s="189" t="s">
        <v>885</v>
      </c>
    </row>
    <row r="488" spans="1:65" s="2" customFormat="1">
      <c r="A488" s="34"/>
      <c r="B488" s="35"/>
      <c r="C488" s="36"/>
      <c r="D488" s="191" t="s">
        <v>174</v>
      </c>
      <c r="E488" s="36"/>
      <c r="F488" s="192" t="s">
        <v>886</v>
      </c>
      <c r="G488" s="36"/>
      <c r="H488" s="36"/>
      <c r="I488" s="193"/>
      <c r="J488" s="36"/>
      <c r="K488" s="36"/>
      <c r="L488" s="39"/>
      <c r="M488" s="194"/>
      <c r="N488" s="195"/>
      <c r="O488" s="64"/>
      <c r="P488" s="64"/>
      <c r="Q488" s="64"/>
      <c r="R488" s="64"/>
      <c r="S488" s="64"/>
      <c r="T488" s="65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6" t="s">
        <v>174</v>
      </c>
      <c r="AU488" s="16" t="s">
        <v>90</v>
      </c>
    </row>
    <row r="489" spans="1:65" s="13" customFormat="1">
      <c r="B489" s="196"/>
      <c r="C489" s="197"/>
      <c r="D489" s="198" t="s">
        <v>176</v>
      </c>
      <c r="E489" s="199" t="s">
        <v>79</v>
      </c>
      <c r="F489" s="200" t="s">
        <v>486</v>
      </c>
      <c r="G489" s="197"/>
      <c r="H489" s="201">
        <v>2</v>
      </c>
      <c r="I489" s="202"/>
      <c r="J489" s="197"/>
      <c r="K489" s="197"/>
      <c r="L489" s="203"/>
      <c r="M489" s="204"/>
      <c r="N489" s="205"/>
      <c r="O489" s="205"/>
      <c r="P489" s="205"/>
      <c r="Q489" s="205"/>
      <c r="R489" s="205"/>
      <c r="S489" s="205"/>
      <c r="T489" s="206"/>
      <c r="AT489" s="207" t="s">
        <v>176</v>
      </c>
      <c r="AU489" s="207" t="s">
        <v>90</v>
      </c>
      <c r="AV489" s="13" t="s">
        <v>90</v>
      </c>
      <c r="AW489" s="13" t="s">
        <v>39</v>
      </c>
      <c r="AX489" s="13" t="s">
        <v>81</v>
      </c>
      <c r="AY489" s="207" t="s">
        <v>165</v>
      </c>
    </row>
    <row r="490" spans="1:65" s="2" customFormat="1" ht="16.5" customHeight="1">
      <c r="A490" s="34"/>
      <c r="B490" s="35"/>
      <c r="C490" s="178" t="s">
        <v>887</v>
      </c>
      <c r="D490" s="178" t="s">
        <v>167</v>
      </c>
      <c r="E490" s="179" t="s">
        <v>888</v>
      </c>
      <c r="F490" s="180" t="s">
        <v>889</v>
      </c>
      <c r="G490" s="181" t="s">
        <v>232</v>
      </c>
      <c r="H490" s="182">
        <v>1</v>
      </c>
      <c r="I490" s="183"/>
      <c r="J490" s="184">
        <f>ROUND(I490*H490,2)</f>
        <v>0</v>
      </c>
      <c r="K490" s="180" t="s">
        <v>171</v>
      </c>
      <c r="L490" s="39"/>
      <c r="M490" s="185" t="s">
        <v>79</v>
      </c>
      <c r="N490" s="186" t="s">
        <v>51</v>
      </c>
      <c r="O490" s="64"/>
      <c r="P490" s="187">
        <f>O490*H490</f>
        <v>0</v>
      </c>
      <c r="Q490" s="187">
        <v>3.1E-4</v>
      </c>
      <c r="R490" s="187">
        <f>Q490*H490</f>
        <v>3.1E-4</v>
      </c>
      <c r="S490" s="187">
        <v>0</v>
      </c>
      <c r="T490" s="188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89" t="s">
        <v>270</v>
      </c>
      <c r="AT490" s="189" t="s">
        <v>167</v>
      </c>
      <c r="AU490" s="189" t="s">
        <v>90</v>
      </c>
      <c r="AY490" s="16" t="s">
        <v>165</v>
      </c>
      <c r="BE490" s="190">
        <f>IF(N490="základní",J490,0)</f>
        <v>0</v>
      </c>
      <c r="BF490" s="190">
        <f>IF(N490="snížená",J490,0)</f>
        <v>0</v>
      </c>
      <c r="BG490" s="190">
        <f>IF(N490="zákl. přenesená",J490,0)</f>
        <v>0</v>
      </c>
      <c r="BH490" s="190">
        <f>IF(N490="sníž. přenesená",J490,0)</f>
        <v>0</v>
      </c>
      <c r="BI490" s="190">
        <f>IF(N490="nulová",J490,0)</f>
        <v>0</v>
      </c>
      <c r="BJ490" s="16" t="s">
        <v>88</v>
      </c>
      <c r="BK490" s="190">
        <f>ROUND(I490*H490,2)</f>
        <v>0</v>
      </c>
      <c r="BL490" s="16" t="s">
        <v>270</v>
      </c>
      <c r="BM490" s="189" t="s">
        <v>890</v>
      </c>
    </row>
    <row r="491" spans="1:65" s="2" customFormat="1">
      <c r="A491" s="34"/>
      <c r="B491" s="35"/>
      <c r="C491" s="36"/>
      <c r="D491" s="191" t="s">
        <v>174</v>
      </c>
      <c r="E491" s="36"/>
      <c r="F491" s="192" t="s">
        <v>891</v>
      </c>
      <c r="G491" s="36"/>
      <c r="H491" s="36"/>
      <c r="I491" s="193"/>
      <c r="J491" s="36"/>
      <c r="K491" s="36"/>
      <c r="L491" s="39"/>
      <c r="M491" s="194"/>
      <c r="N491" s="195"/>
      <c r="O491" s="64"/>
      <c r="P491" s="64"/>
      <c r="Q491" s="64"/>
      <c r="R491" s="64"/>
      <c r="S491" s="64"/>
      <c r="T491" s="65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6" t="s">
        <v>174</v>
      </c>
      <c r="AU491" s="16" t="s">
        <v>90</v>
      </c>
    </row>
    <row r="492" spans="1:65" s="13" customFormat="1">
      <c r="B492" s="196"/>
      <c r="C492" s="197"/>
      <c r="D492" s="198" t="s">
        <v>176</v>
      </c>
      <c r="E492" s="199" t="s">
        <v>79</v>
      </c>
      <c r="F492" s="200" t="s">
        <v>892</v>
      </c>
      <c r="G492" s="197"/>
      <c r="H492" s="201">
        <v>1</v>
      </c>
      <c r="I492" s="202"/>
      <c r="J492" s="197"/>
      <c r="K492" s="197"/>
      <c r="L492" s="203"/>
      <c r="M492" s="204"/>
      <c r="N492" s="205"/>
      <c r="O492" s="205"/>
      <c r="P492" s="205"/>
      <c r="Q492" s="205"/>
      <c r="R492" s="205"/>
      <c r="S492" s="205"/>
      <c r="T492" s="206"/>
      <c r="AT492" s="207" t="s">
        <v>176</v>
      </c>
      <c r="AU492" s="207" t="s">
        <v>90</v>
      </c>
      <c r="AV492" s="13" t="s">
        <v>90</v>
      </c>
      <c r="AW492" s="13" t="s">
        <v>39</v>
      </c>
      <c r="AX492" s="13" t="s">
        <v>81</v>
      </c>
      <c r="AY492" s="207" t="s">
        <v>165</v>
      </c>
    </row>
    <row r="493" spans="1:65" s="2" customFormat="1" ht="24.2" customHeight="1">
      <c r="A493" s="34"/>
      <c r="B493" s="35"/>
      <c r="C493" s="178" t="s">
        <v>893</v>
      </c>
      <c r="D493" s="178" t="s">
        <v>167</v>
      </c>
      <c r="E493" s="179" t="s">
        <v>894</v>
      </c>
      <c r="F493" s="180" t="s">
        <v>895</v>
      </c>
      <c r="G493" s="181" t="s">
        <v>232</v>
      </c>
      <c r="H493" s="182">
        <v>1</v>
      </c>
      <c r="I493" s="183"/>
      <c r="J493" s="184">
        <f>ROUND(I493*H493,2)</f>
        <v>0</v>
      </c>
      <c r="K493" s="180" t="s">
        <v>79</v>
      </c>
      <c r="L493" s="39"/>
      <c r="M493" s="185" t="s">
        <v>79</v>
      </c>
      <c r="N493" s="186" t="s">
        <v>51</v>
      </c>
      <c r="O493" s="64"/>
      <c r="P493" s="187">
        <f>O493*H493</f>
        <v>0</v>
      </c>
      <c r="Q493" s="187">
        <v>0</v>
      </c>
      <c r="R493" s="187">
        <f>Q493*H493</f>
        <v>0</v>
      </c>
      <c r="S493" s="187">
        <v>0</v>
      </c>
      <c r="T493" s="188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89" t="s">
        <v>270</v>
      </c>
      <c r="AT493" s="189" t="s">
        <v>167</v>
      </c>
      <c r="AU493" s="189" t="s">
        <v>90</v>
      </c>
      <c r="AY493" s="16" t="s">
        <v>165</v>
      </c>
      <c r="BE493" s="190">
        <f>IF(N493="základní",J493,0)</f>
        <v>0</v>
      </c>
      <c r="BF493" s="190">
        <f>IF(N493="snížená",J493,0)</f>
        <v>0</v>
      </c>
      <c r="BG493" s="190">
        <f>IF(N493="zákl. přenesená",J493,0)</f>
        <v>0</v>
      </c>
      <c r="BH493" s="190">
        <f>IF(N493="sníž. přenesená",J493,0)</f>
        <v>0</v>
      </c>
      <c r="BI493" s="190">
        <f>IF(N493="nulová",J493,0)</f>
        <v>0</v>
      </c>
      <c r="BJ493" s="16" t="s">
        <v>88</v>
      </c>
      <c r="BK493" s="190">
        <f>ROUND(I493*H493,2)</f>
        <v>0</v>
      </c>
      <c r="BL493" s="16" t="s">
        <v>270</v>
      </c>
      <c r="BM493" s="189" t="s">
        <v>896</v>
      </c>
    </row>
    <row r="494" spans="1:65" s="13" customFormat="1">
      <c r="B494" s="196"/>
      <c r="C494" s="197"/>
      <c r="D494" s="198" t="s">
        <v>176</v>
      </c>
      <c r="E494" s="199" t="s">
        <v>79</v>
      </c>
      <c r="F494" s="200" t="s">
        <v>746</v>
      </c>
      <c r="G494" s="197"/>
      <c r="H494" s="201">
        <v>1</v>
      </c>
      <c r="I494" s="202"/>
      <c r="J494" s="197"/>
      <c r="K494" s="197"/>
      <c r="L494" s="203"/>
      <c r="M494" s="204"/>
      <c r="N494" s="205"/>
      <c r="O494" s="205"/>
      <c r="P494" s="205"/>
      <c r="Q494" s="205"/>
      <c r="R494" s="205"/>
      <c r="S494" s="205"/>
      <c r="T494" s="206"/>
      <c r="AT494" s="207" t="s">
        <v>176</v>
      </c>
      <c r="AU494" s="207" t="s">
        <v>90</v>
      </c>
      <c r="AV494" s="13" t="s">
        <v>90</v>
      </c>
      <c r="AW494" s="13" t="s">
        <v>39</v>
      </c>
      <c r="AX494" s="13" t="s">
        <v>81</v>
      </c>
      <c r="AY494" s="207" t="s">
        <v>165</v>
      </c>
    </row>
    <row r="495" spans="1:65" s="2" customFormat="1" ht="44.25" customHeight="1">
      <c r="A495" s="34"/>
      <c r="B495" s="35"/>
      <c r="C495" s="178" t="s">
        <v>897</v>
      </c>
      <c r="D495" s="178" t="s">
        <v>167</v>
      </c>
      <c r="E495" s="179" t="s">
        <v>898</v>
      </c>
      <c r="F495" s="180" t="s">
        <v>899</v>
      </c>
      <c r="G495" s="181" t="s">
        <v>681</v>
      </c>
      <c r="H495" s="219"/>
      <c r="I495" s="183"/>
      <c r="J495" s="184">
        <f>ROUND(I495*H495,2)</f>
        <v>0</v>
      </c>
      <c r="K495" s="180" t="s">
        <v>171</v>
      </c>
      <c r="L495" s="39"/>
      <c r="M495" s="185" t="s">
        <v>79</v>
      </c>
      <c r="N495" s="186" t="s">
        <v>51</v>
      </c>
      <c r="O495" s="64"/>
      <c r="P495" s="187">
        <f>O495*H495</f>
        <v>0</v>
      </c>
      <c r="Q495" s="187">
        <v>0</v>
      </c>
      <c r="R495" s="187">
        <f>Q495*H495</f>
        <v>0</v>
      </c>
      <c r="S495" s="187">
        <v>0</v>
      </c>
      <c r="T495" s="188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89" t="s">
        <v>270</v>
      </c>
      <c r="AT495" s="189" t="s">
        <v>167</v>
      </c>
      <c r="AU495" s="189" t="s">
        <v>90</v>
      </c>
      <c r="AY495" s="16" t="s">
        <v>165</v>
      </c>
      <c r="BE495" s="190">
        <f>IF(N495="základní",J495,0)</f>
        <v>0</v>
      </c>
      <c r="BF495" s="190">
        <f>IF(N495="snížená",J495,0)</f>
        <v>0</v>
      </c>
      <c r="BG495" s="190">
        <f>IF(N495="zákl. přenesená",J495,0)</f>
        <v>0</v>
      </c>
      <c r="BH495" s="190">
        <f>IF(N495="sníž. přenesená",J495,0)</f>
        <v>0</v>
      </c>
      <c r="BI495" s="190">
        <f>IF(N495="nulová",J495,0)</f>
        <v>0</v>
      </c>
      <c r="BJ495" s="16" t="s">
        <v>88</v>
      </c>
      <c r="BK495" s="190">
        <f>ROUND(I495*H495,2)</f>
        <v>0</v>
      </c>
      <c r="BL495" s="16" t="s">
        <v>270</v>
      </c>
      <c r="BM495" s="189" t="s">
        <v>900</v>
      </c>
    </row>
    <row r="496" spans="1:65" s="2" customFormat="1">
      <c r="A496" s="34"/>
      <c r="B496" s="35"/>
      <c r="C496" s="36"/>
      <c r="D496" s="191" t="s">
        <v>174</v>
      </c>
      <c r="E496" s="36"/>
      <c r="F496" s="192" t="s">
        <v>901</v>
      </c>
      <c r="G496" s="36"/>
      <c r="H496" s="36"/>
      <c r="I496" s="193"/>
      <c r="J496" s="36"/>
      <c r="K496" s="36"/>
      <c r="L496" s="39"/>
      <c r="M496" s="194"/>
      <c r="N496" s="195"/>
      <c r="O496" s="64"/>
      <c r="P496" s="64"/>
      <c r="Q496" s="64"/>
      <c r="R496" s="64"/>
      <c r="S496" s="64"/>
      <c r="T496" s="65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6" t="s">
        <v>174</v>
      </c>
      <c r="AU496" s="16" t="s">
        <v>90</v>
      </c>
    </row>
    <row r="497" spans="1:65" s="12" customFormat="1" ht="22.9" customHeight="1">
      <c r="B497" s="162"/>
      <c r="C497" s="163"/>
      <c r="D497" s="164" t="s">
        <v>80</v>
      </c>
      <c r="E497" s="176" t="s">
        <v>902</v>
      </c>
      <c r="F497" s="176" t="s">
        <v>903</v>
      </c>
      <c r="G497" s="163"/>
      <c r="H497" s="163"/>
      <c r="I497" s="166"/>
      <c r="J497" s="177">
        <f>BK497</f>
        <v>0</v>
      </c>
      <c r="K497" s="163"/>
      <c r="L497" s="168"/>
      <c r="M497" s="169"/>
      <c r="N497" s="170"/>
      <c r="O497" s="170"/>
      <c r="P497" s="171">
        <f>SUM(P498:P623)</f>
        <v>0</v>
      </c>
      <c r="Q497" s="170"/>
      <c r="R497" s="171">
        <f>SUM(R498:R623)</f>
        <v>4.5054999999999998E-2</v>
      </c>
      <c r="S497" s="170"/>
      <c r="T497" s="172">
        <f>SUM(T498:T623)</f>
        <v>0</v>
      </c>
      <c r="AR497" s="173" t="s">
        <v>90</v>
      </c>
      <c r="AT497" s="174" t="s">
        <v>80</v>
      </c>
      <c r="AU497" s="174" t="s">
        <v>88</v>
      </c>
      <c r="AY497" s="173" t="s">
        <v>165</v>
      </c>
      <c r="BK497" s="175">
        <f>SUM(BK498:BK623)</f>
        <v>0</v>
      </c>
    </row>
    <row r="498" spans="1:65" s="2" customFormat="1" ht="44.25" customHeight="1">
      <c r="A498" s="34"/>
      <c r="B498" s="35"/>
      <c r="C498" s="178" t="s">
        <v>904</v>
      </c>
      <c r="D498" s="178" t="s">
        <v>167</v>
      </c>
      <c r="E498" s="179" t="s">
        <v>905</v>
      </c>
      <c r="F498" s="180" t="s">
        <v>906</v>
      </c>
      <c r="G498" s="181" t="s">
        <v>343</v>
      </c>
      <c r="H498" s="182">
        <v>20</v>
      </c>
      <c r="I498" s="183"/>
      <c r="J498" s="184">
        <f>ROUND(I498*H498,2)</f>
        <v>0</v>
      </c>
      <c r="K498" s="180" t="s">
        <v>171</v>
      </c>
      <c r="L498" s="39"/>
      <c r="M498" s="185" t="s">
        <v>79</v>
      </c>
      <c r="N498" s="186" t="s">
        <v>51</v>
      </c>
      <c r="O498" s="64"/>
      <c r="P498" s="187">
        <f>O498*H498</f>
        <v>0</v>
      </c>
      <c r="Q498" s="187">
        <v>0</v>
      </c>
      <c r="R498" s="187">
        <f>Q498*H498</f>
        <v>0</v>
      </c>
      <c r="S498" s="187">
        <v>0</v>
      </c>
      <c r="T498" s="188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89" t="s">
        <v>270</v>
      </c>
      <c r="AT498" s="189" t="s">
        <v>167</v>
      </c>
      <c r="AU498" s="189" t="s">
        <v>90</v>
      </c>
      <c r="AY498" s="16" t="s">
        <v>165</v>
      </c>
      <c r="BE498" s="190">
        <f>IF(N498="základní",J498,0)</f>
        <v>0</v>
      </c>
      <c r="BF498" s="190">
        <f>IF(N498="snížená",J498,0)</f>
        <v>0</v>
      </c>
      <c r="BG498" s="190">
        <f>IF(N498="zákl. přenesená",J498,0)</f>
        <v>0</v>
      </c>
      <c r="BH498" s="190">
        <f>IF(N498="sníž. přenesená",J498,0)</f>
        <v>0</v>
      </c>
      <c r="BI498" s="190">
        <f>IF(N498="nulová",J498,0)</f>
        <v>0</v>
      </c>
      <c r="BJ498" s="16" t="s">
        <v>88</v>
      </c>
      <c r="BK498" s="190">
        <f>ROUND(I498*H498,2)</f>
        <v>0</v>
      </c>
      <c r="BL498" s="16" t="s">
        <v>270</v>
      </c>
      <c r="BM498" s="189" t="s">
        <v>907</v>
      </c>
    </row>
    <row r="499" spans="1:65" s="2" customFormat="1">
      <c r="A499" s="34"/>
      <c r="B499" s="35"/>
      <c r="C499" s="36"/>
      <c r="D499" s="191" t="s">
        <v>174</v>
      </c>
      <c r="E499" s="36"/>
      <c r="F499" s="192" t="s">
        <v>908</v>
      </c>
      <c r="G499" s="36"/>
      <c r="H499" s="36"/>
      <c r="I499" s="193"/>
      <c r="J499" s="36"/>
      <c r="K499" s="36"/>
      <c r="L499" s="39"/>
      <c r="M499" s="194"/>
      <c r="N499" s="195"/>
      <c r="O499" s="64"/>
      <c r="P499" s="64"/>
      <c r="Q499" s="64"/>
      <c r="R499" s="64"/>
      <c r="S499" s="64"/>
      <c r="T499" s="65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6" t="s">
        <v>174</v>
      </c>
      <c r="AU499" s="16" t="s">
        <v>90</v>
      </c>
    </row>
    <row r="500" spans="1:65" s="2" customFormat="1" ht="16.5" customHeight="1">
      <c r="A500" s="34"/>
      <c r="B500" s="35"/>
      <c r="C500" s="208" t="s">
        <v>909</v>
      </c>
      <c r="D500" s="208" t="s">
        <v>322</v>
      </c>
      <c r="E500" s="209" t="s">
        <v>910</v>
      </c>
      <c r="F500" s="210" t="s">
        <v>911</v>
      </c>
      <c r="G500" s="211" t="s">
        <v>343</v>
      </c>
      <c r="H500" s="212">
        <v>21</v>
      </c>
      <c r="I500" s="213"/>
      <c r="J500" s="214">
        <f>ROUND(I500*H500,2)</f>
        <v>0</v>
      </c>
      <c r="K500" s="210" t="s">
        <v>79</v>
      </c>
      <c r="L500" s="215"/>
      <c r="M500" s="216" t="s">
        <v>79</v>
      </c>
      <c r="N500" s="217" t="s">
        <v>51</v>
      </c>
      <c r="O500" s="64"/>
      <c r="P500" s="187">
        <f>O500*H500</f>
        <v>0</v>
      </c>
      <c r="Q500" s="187">
        <v>9.0000000000000006E-5</v>
      </c>
      <c r="R500" s="187">
        <f>Q500*H500</f>
        <v>1.8900000000000002E-3</v>
      </c>
      <c r="S500" s="187">
        <v>0</v>
      </c>
      <c r="T500" s="188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89" t="s">
        <v>375</v>
      </c>
      <c r="AT500" s="189" t="s">
        <v>322</v>
      </c>
      <c r="AU500" s="189" t="s">
        <v>90</v>
      </c>
      <c r="AY500" s="16" t="s">
        <v>165</v>
      </c>
      <c r="BE500" s="190">
        <f>IF(N500="základní",J500,0)</f>
        <v>0</v>
      </c>
      <c r="BF500" s="190">
        <f>IF(N500="snížená",J500,0)</f>
        <v>0</v>
      </c>
      <c r="BG500" s="190">
        <f>IF(N500="zákl. přenesená",J500,0)</f>
        <v>0</v>
      </c>
      <c r="BH500" s="190">
        <f>IF(N500="sníž. přenesená",J500,0)</f>
        <v>0</v>
      </c>
      <c r="BI500" s="190">
        <f>IF(N500="nulová",J500,0)</f>
        <v>0</v>
      </c>
      <c r="BJ500" s="16" t="s">
        <v>88</v>
      </c>
      <c r="BK500" s="190">
        <f>ROUND(I500*H500,2)</f>
        <v>0</v>
      </c>
      <c r="BL500" s="16" t="s">
        <v>270</v>
      </c>
      <c r="BM500" s="189" t="s">
        <v>912</v>
      </c>
    </row>
    <row r="501" spans="1:65" s="13" customFormat="1">
      <c r="B501" s="196"/>
      <c r="C501" s="197"/>
      <c r="D501" s="198" t="s">
        <v>176</v>
      </c>
      <c r="E501" s="199" t="s">
        <v>79</v>
      </c>
      <c r="F501" s="200" t="s">
        <v>913</v>
      </c>
      <c r="G501" s="197"/>
      <c r="H501" s="201">
        <v>20</v>
      </c>
      <c r="I501" s="202"/>
      <c r="J501" s="197"/>
      <c r="K501" s="197"/>
      <c r="L501" s="203"/>
      <c r="M501" s="204"/>
      <c r="N501" s="205"/>
      <c r="O501" s="205"/>
      <c r="P501" s="205"/>
      <c r="Q501" s="205"/>
      <c r="R501" s="205"/>
      <c r="S501" s="205"/>
      <c r="T501" s="206"/>
      <c r="AT501" s="207" t="s">
        <v>176</v>
      </c>
      <c r="AU501" s="207" t="s">
        <v>90</v>
      </c>
      <c r="AV501" s="13" t="s">
        <v>90</v>
      </c>
      <c r="AW501" s="13" t="s">
        <v>39</v>
      </c>
      <c r="AX501" s="13" t="s">
        <v>81</v>
      </c>
      <c r="AY501" s="207" t="s">
        <v>165</v>
      </c>
    </row>
    <row r="502" spans="1:65" s="13" customFormat="1">
      <c r="B502" s="196"/>
      <c r="C502" s="197"/>
      <c r="D502" s="198" t="s">
        <v>176</v>
      </c>
      <c r="E502" s="197"/>
      <c r="F502" s="200" t="s">
        <v>914</v>
      </c>
      <c r="G502" s="197"/>
      <c r="H502" s="201">
        <v>21</v>
      </c>
      <c r="I502" s="202"/>
      <c r="J502" s="197"/>
      <c r="K502" s="197"/>
      <c r="L502" s="203"/>
      <c r="M502" s="204"/>
      <c r="N502" s="205"/>
      <c r="O502" s="205"/>
      <c r="P502" s="205"/>
      <c r="Q502" s="205"/>
      <c r="R502" s="205"/>
      <c r="S502" s="205"/>
      <c r="T502" s="206"/>
      <c r="AT502" s="207" t="s">
        <v>176</v>
      </c>
      <c r="AU502" s="207" t="s">
        <v>90</v>
      </c>
      <c r="AV502" s="13" t="s">
        <v>90</v>
      </c>
      <c r="AW502" s="13" t="s">
        <v>4</v>
      </c>
      <c r="AX502" s="13" t="s">
        <v>88</v>
      </c>
      <c r="AY502" s="207" t="s">
        <v>165</v>
      </c>
    </row>
    <row r="503" spans="1:65" s="2" customFormat="1" ht="44.25" customHeight="1">
      <c r="A503" s="34"/>
      <c r="B503" s="35"/>
      <c r="C503" s="178" t="s">
        <v>915</v>
      </c>
      <c r="D503" s="178" t="s">
        <v>167</v>
      </c>
      <c r="E503" s="179" t="s">
        <v>916</v>
      </c>
      <c r="F503" s="180" t="s">
        <v>917</v>
      </c>
      <c r="G503" s="181" t="s">
        <v>232</v>
      </c>
      <c r="H503" s="182">
        <v>5</v>
      </c>
      <c r="I503" s="183"/>
      <c r="J503" s="184">
        <f>ROUND(I503*H503,2)</f>
        <v>0</v>
      </c>
      <c r="K503" s="180" t="s">
        <v>171</v>
      </c>
      <c r="L503" s="39"/>
      <c r="M503" s="185" t="s">
        <v>79</v>
      </c>
      <c r="N503" s="186" t="s">
        <v>51</v>
      </c>
      <c r="O503" s="64"/>
      <c r="P503" s="187">
        <f>O503*H503</f>
        <v>0</v>
      </c>
      <c r="Q503" s="187">
        <v>0</v>
      </c>
      <c r="R503" s="187">
        <f>Q503*H503</f>
        <v>0</v>
      </c>
      <c r="S503" s="187">
        <v>0</v>
      </c>
      <c r="T503" s="188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89" t="s">
        <v>270</v>
      </c>
      <c r="AT503" s="189" t="s">
        <v>167</v>
      </c>
      <c r="AU503" s="189" t="s">
        <v>90</v>
      </c>
      <c r="AY503" s="16" t="s">
        <v>165</v>
      </c>
      <c r="BE503" s="190">
        <f>IF(N503="základní",J503,0)</f>
        <v>0</v>
      </c>
      <c r="BF503" s="190">
        <f>IF(N503="snížená",J503,0)</f>
        <v>0</v>
      </c>
      <c r="BG503" s="190">
        <f>IF(N503="zákl. přenesená",J503,0)</f>
        <v>0</v>
      </c>
      <c r="BH503" s="190">
        <f>IF(N503="sníž. přenesená",J503,0)</f>
        <v>0</v>
      </c>
      <c r="BI503" s="190">
        <f>IF(N503="nulová",J503,0)</f>
        <v>0</v>
      </c>
      <c r="BJ503" s="16" t="s">
        <v>88</v>
      </c>
      <c r="BK503" s="190">
        <f>ROUND(I503*H503,2)</f>
        <v>0</v>
      </c>
      <c r="BL503" s="16" t="s">
        <v>270</v>
      </c>
      <c r="BM503" s="189" t="s">
        <v>918</v>
      </c>
    </row>
    <row r="504" spans="1:65" s="2" customFormat="1">
      <c r="A504" s="34"/>
      <c r="B504" s="35"/>
      <c r="C504" s="36"/>
      <c r="D504" s="191" t="s">
        <v>174</v>
      </c>
      <c r="E504" s="36"/>
      <c r="F504" s="192" t="s">
        <v>919</v>
      </c>
      <c r="G504" s="36"/>
      <c r="H504" s="36"/>
      <c r="I504" s="193"/>
      <c r="J504" s="36"/>
      <c r="K504" s="36"/>
      <c r="L504" s="39"/>
      <c r="M504" s="194"/>
      <c r="N504" s="195"/>
      <c r="O504" s="64"/>
      <c r="P504" s="64"/>
      <c r="Q504" s="64"/>
      <c r="R504" s="64"/>
      <c r="S504" s="64"/>
      <c r="T504" s="65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6" t="s">
        <v>174</v>
      </c>
      <c r="AU504" s="16" t="s">
        <v>90</v>
      </c>
    </row>
    <row r="505" spans="1:65" s="2" customFormat="1" ht="24.2" customHeight="1">
      <c r="A505" s="34"/>
      <c r="B505" s="35"/>
      <c r="C505" s="208" t="s">
        <v>920</v>
      </c>
      <c r="D505" s="208" t="s">
        <v>322</v>
      </c>
      <c r="E505" s="209" t="s">
        <v>921</v>
      </c>
      <c r="F505" s="210" t="s">
        <v>922</v>
      </c>
      <c r="G505" s="211" t="s">
        <v>232</v>
      </c>
      <c r="H505" s="212">
        <v>5</v>
      </c>
      <c r="I505" s="213"/>
      <c r="J505" s="214">
        <f>ROUND(I505*H505,2)</f>
        <v>0</v>
      </c>
      <c r="K505" s="210" t="s">
        <v>171</v>
      </c>
      <c r="L505" s="215"/>
      <c r="M505" s="216" t="s">
        <v>79</v>
      </c>
      <c r="N505" s="217" t="s">
        <v>51</v>
      </c>
      <c r="O505" s="64"/>
      <c r="P505" s="187">
        <f>O505*H505</f>
        <v>0</v>
      </c>
      <c r="Q505" s="187">
        <v>5.0000000000000002E-5</v>
      </c>
      <c r="R505" s="187">
        <f>Q505*H505</f>
        <v>2.5000000000000001E-4</v>
      </c>
      <c r="S505" s="187">
        <v>0</v>
      </c>
      <c r="T505" s="188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89" t="s">
        <v>375</v>
      </c>
      <c r="AT505" s="189" t="s">
        <v>322</v>
      </c>
      <c r="AU505" s="189" t="s">
        <v>90</v>
      </c>
      <c r="AY505" s="16" t="s">
        <v>165</v>
      </c>
      <c r="BE505" s="190">
        <f>IF(N505="základní",J505,0)</f>
        <v>0</v>
      </c>
      <c r="BF505" s="190">
        <f>IF(N505="snížená",J505,0)</f>
        <v>0</v>
      </c>
      <c r="BG505" s="190">
        <f>IF(N505="zákl. přenesená",J505,0)</f>
        <v>0</v>
      </c>
      <c r="BH505" s="190">
        <f>IF(N505="sníž. přenesená",J505,0)</f>
        <v>0</v>
      </c>
      <c r="BI505" s="190">
        <f>IF(N505="nulová",J505,0)</f>
        <v>0</v>
      </c>
      <c r="BJ505" s="16" t="s">
        <v>88</v>
      </c>
      <c r="BK505" s="190">
        <f>ROUND(I505*H505,2)</f>
        <v>0</v>
      </c>
      <c r="BL505" s="16" t="s">
        <v>270</v>
      </c>
      <c r="BM505" s="189" t="s">
        <v>923</v>
      </c>
    </row>
    <row r="506" spans="1:65" s="13" customFormat="1">
      <c r="B506" s="196"/>
      <c r="C506" s="197"/>
      <c r="D506" s="198" t="s">
        <v>176</v>
      </c>
      <c r="E506" s="199" t="s">
        <v>79</v>
      </c>
      <c r="F506" s="200" t="s">
        <v>924</v>
      </c>
      <c r="G506" s="197"/>
      <c r="H506" s="201">
        <v>5</v>
      </c>
      <c r="I506" s="202"/>
      <c r="J506" s="197"/>
      <c r="K506" s="197"/>
      <c r="L506" s="203"/>
      <c r="M506" s="204"/>
      <c r="N506" s="205"/>
      <c r="O506" s="205"/>
      <c r="P506" s="205"/>
      <c r="Q506" s="205"/>
      <c r="R506" s="205"/>
      <c r="S506" s="205"/>
      <c r="T506" s="206"/>
      <c r="AT506" s="207" t="s">
        <v>176</v>
      </c>
      <c r="AU506" s="207" t="s">
        <v>90</v>
      </c>
      <c r="AV506" s="13" t="s">
        <v>90</v>
      </c>
      <c r="AW506" s="13" t="s">
        <v>39</v>
      </c>
      <c r="AX506" s="13" t="s">
        <v>81</v>
      </c>
      <c r="AY506" s="207" t="s">
        <v>165</v>
      </c>
    </row>
    <row r="507" spans="1:65" s="2" customFormat="1" ht="44.25" customHeight="1">
      <c r="A507" s="34"/>
      <c r="B507" s="35"/>
      <c r="C507" s="178" t="s">
        <v>925</v>
      </c>
      <c r="D507" s="178" t="s">
        <v>167</v>
      </c>
      <c r="E507" s="179" t="s">
        <v>926</v>
      </c>
      <c r="F507" s="180" t="s">
        <v>927</v>
      </c>
      <c r="G507" s="181" t="s">
        <v>343</v>
      </c>
      <c r="H507" s="182">
        <v>15</v>
      </c>
      <c r="I507" s="183"/>
      <c r="J507" s="184">
        <f>ROUND(I507*H507,2)</f>
        <v>0</v>
      </c>
      <c r="K507" s="180" t="s">
        <v>171</v>
      </c>
      <c r="L507" s="39"/>
      <c r="M507" s="185" t="s">
        <v>79</v>
      </c>
      <c r="N507" s="186" t="s">
        <v>51</v>
      </c>
      <c r="O507" s="64"/>
      <c r="P507" s="187">
        <f>O507*H507</f>
        <v>0</v>
      </c>
      <c r="Q507" s="187">
        <v>0</v>
      </c>
      <c r="R507" s="187">
        <f>Q507*H507</f>
        <v>0</v>
      </c>
      <c r="S507" s="187">
        <v>0</v>
      </c>
      <c r="T507" s="188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89" t="s">
        <v>270</v>
      </c>
      <c r="AT507" s="189" t="s">
        <v>167</v>
      </c>
      <c r="AU507" s="189" t="s">
        <v>90</v>
      </c>
      <c r="AY507" s="16" t="s">
        <v>165</v>
      </c>
      <c r="BE507" s="190">
        <f>IF(N507="základní",J507,0)</f>
        <v>0</v>
      </c>
      <c r="BF507" s="190">
        <f>IF(N507="snížená",J507,0)</f>
        <v>0</v>
      </c>
      <c r="BG507" s="190">
        <f>IF(N507="zákl. přenesená",J507,0)</f>
        <v>0</v>
      </c>
      <c r="BH507" s="190">
        <f>IF(N507="sníž. přenesená",J507,0)</f>
        <v>0</v>
      </c>
      <c r="BI507" s="190">
        <f>IF(N507="nulová",J507,0)</f>
        <v>0</v>
      </c>
      <c r="BJ507" s="16" t="s">
        <v>88</v>
      </c>
      <c r="BK507" s="190">
        <f>ROUND(I507*H507,2)</f>
        <v>0</v>
      </c>
      <c r="BL507" s="16" t="s">
        <v>270</v>
      </c>
      <c r="BM507" s="189" t="s">
        <v>928</v>
      </c>
    </row>
    <row r="508" spans="1:65" s="2" customFormat="1">
      <c r="A508" s="34"/>
      <c r="B508" s="35"/>
      <c r="C508" s="36"/>
      <c r="D508" s="191" t="s">
        <v>174</v>
      </c>
      <c r="E508" s="36"/>
      <c r="F508" s="192" t="s">
        <v>929</v>
      </c>
      <c r="G508" s="36"/>
      <c r="H508" s="36"/>
      <c r="I508" s="193"/>
      <c r="J508" s="36"/>
      <c r="K508" s="36"/>
      <c r="L508" s="39"/>
      <c r="M508" s="194"/>
      <c r="N508" s="195"/>
      <c r="O508" s="64"/>
      <c r="P508" s="64"/>
      <c r="Q508" s="64"/>
      <c r="R508" s="64"/>
      <c r="S508" s="64"/>
      <c r="T508" s="65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T508" s="16" t="s">
        <v>174</v>
      </c>
      <c r="AU508" s="16" t="s">
        <v>90</v>
      </c>
    </row>
    <row r="509" spans="1:65" s="2" customFormat="1" ht="24.2" customHeight="1">
      <c r="A509" s="34"/>
      <c r="B509" s="35"/>
      <c r="C509" s="208" t="s">
        <v>930</v>
      </c>
      <c r="D509" s="208" t="s">
        <v>322</v>
      </c>
      <c r="E509" s="209" t="s">
        <v>931</v>
      </c>
      <c r="F509" s="210" t="s">
        <v>932</v>
      </c>
      <c r="G509" s="211" t="s">
        <v>343</v>
      </c>
      <c r="H509" s="212">
        <v>17.25</v>
      </c>
      <c r="I509" s="213"/>
      <c r="J509" s="214">
        <f>ROUND(I509*H509,2)</f>
        <v>0</v>
      </c>
      <c r="K509" s="210" t="s">
        <v>171</v>
      </c>
      <c r="L509" s="215"/>
      <c r="M509" s="216" t="s">
        <v>79</v>
      </c>
      <c r="N509" s="217" t="s">
        <v>51</v>
      </c>
      <c r="O509" s="64"/>
      <c r="P509" s="187">
        <f>O509*H509</f>
        <v>0</v>
      </c>
      <c r="Q509" s="187">
        <v>1E-4</v>
      </c>
      <c r="R509" s="187">
        <f>Q509*H509</f>
        <v>1.7250000000000002E-3</v>
      </c>
      <c r="S509" s="187">
        <v>0</v>
      </c>
      <c r="T509" s="188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89" t="s">
        <v>375</v>
      </c>
      <c r="AT509" s="189" t="s">
        <v>322</v>
      </c>
      <c r="AU509" s="189" t="s">
        <v>90</v>
      </c>
      <c r="AY509" s="16" t="s">
        <v>165</v>
      </c>
      <c r="BE509" s="190">
        <f>IF(N509="základní",J509,0)</f>
        <v>0</v>
      </c>
      <c r="BF509" s="190">
        <f>IF(N509="snížená",J509,0)</f>
        <v>0</v>
      </c>
      <c r="BG509" s="190">
        <f>IF(N509="zákl. přenesená",J509,0)</f>
        <v>0</v>
      </c>
      <c r="BH509" s="190">
        <f>IF(N509="sníž. přenesená",J509,0)</f>
        <v>0</v>
      </c>
      <c r="BI509" s="190">
        <f>IF(N509="nulová",J509,0)</f>
        <v>0</v>
      </c>
      <c r="BJ509" s="16" t="s">
        <v>88</v>
      </c>
      <c r="BK509" s="190">
        <f>ROUND(I509*H509,2)</f>
        <v>0</v>
      </c>
      <c r="BL509" s="16" t="s">
        <v>270</v>
      </c>
      <c r="BM509" s="189" t="s">
        <v>933</v>
      </c>
    </row>
    <row r="510" spans="1:65" s="13" customFormat="1">
      <c r="B510" s="196"/>
      <c r="C510" s="197"/>
      <c r="D510" s="198" t="s">
        <v>176</v>
      </c>
      <c r="E510" s="199" t="s">
        <v>79</v>
      </c>
      <c r="F510" s="200" t="s">
        <v>934</v>
      </c>
      <c r="G510" s="197"/>
      <c r="H510" s="201">
        <v>15</v>
      </c>
      <c r="I510" s="202"/>
      <c r="J510" s="197"/>
      <c r="K510" s="197"/>
      <c r="L510" s="203"/>
      <c r="M510" s="204"/>
      <c r="N510" s="205"/>
      <c r="O510" s="205"/>
      <c r="P510" s="205"/>
      <c r="Q510" s="205"/>
      <c r="R510" s="205"/>
      <c r="S510" s="205"/>
      <c r="T510" s="206"/>
      <c r="AT510" s="207" t="s">
        <v>176</v>
      </c>
      <c r="AU510" s="207" t="s">
        <v>90</v>
      </c>
      <c r="AV510" s="13" t="s">
        <v>90</v>
      </c>
      <c r="AW510" s="13" t="s">
        <v>39</v>
      </c>
      <c r="AX510" s="13" t="s">
        <v>81</v>
      </c>
      <c r="AY510" s="207" t="s">
        <v>165</v>
      </c>
    </row>
    <row r="511" spans="1:65" s="13" customFormat="1">
      <c r="B511" s="196"/>
      <c r="C511" s="197"/>
      <c r="D511" s="198" t="s">
        <v>176</v>
      </c>
      <c r="E511" s="197"/>
      <c r="F511" s="200" t="s">
        <v>935</v>
      </c>
      <c r="G511" s="197"/>
      <c r="H511" s="201">
        <v>17.25</v>
      </c>
      <c r="I511" s="202"/>
      <c r="J511" s="197"/>
      <c r="K511" s="197"/>
      <c r="L511" s="203"/>
      <c r="M511" s="204"/>
      <c r="N511" s="205"/>
      <c r="O511" s="205"/>
      <c r="P511" s="205"/>
      <c r="Q511" s="205"/>
      <c r="R511" s="205"/>
      <c r="S511" s="205"/>
      <c r="T511" s="206"/>
      <c r="AT511" s="207" t="s">
        <v>176</v>
      </c>
      <c r="AU511" s="207" t="s">
        <v>90</v>
      </c>
      <c r="AV511" s="13" t="s">
        <v>90</v>
      </c>
      <c r="AW511" s="13" t="s">
        <v>4</v>
      </c>
      <c r="AX511" s="13" t="s">
        <v>88</v>
      </c>
      <c r="AY511" s="207" t="s">
        <v>165</v>
      </c>
    </row>
    <row r="512" spans="1:65" s="2" customFormat="1" ht="44.25" customHeight="1">
      <c r="A512" s="34"/>
      <c r="B512" s="35"/>
      <c r="C512" s="178" t="s">
        <v>936</v>
      </c>
      <c r="D512" s="178" t="s">
        <v>167</v>
      </c>
      <c r="E512" s="179" t="s">
        <v>937</v>
      </c>
      <c r="F512" s="180" t="s">
        <v>938</v>
      </c>
      <c r="G512" s="181" t="s">
        <v>343</v>
      </c>
      <c r="H512" s="182">
        <v>150</v>
      </c>
      <c r="I512" s="183"/>
      <c r="J512" s="184">
        <f>ROUND(I512*H512,2)</f>
        <v>0</v>
      </c>
      <c r="K512" s="180" t="s">
        <v>171</v>
      </c>
      <c r="L512" s="39"/>
      <c r="M512" s="185" t="s">
        <v>79</v>
      </c>
      <c r="N512" s="186" t="s">
        <v>51</v>
      </c>
      <c r="O512" s="64"/>
      <c r="P512" s="187">
        <f>O512*H512</f>
        <v>0</v>
      </c>
      <c r="Q512" s="187">
        <v>0</v>
      </c>
      <c r="R512" s="187">
        <f>Q512*H512</f>
        <v>0</v>
      </c>
      <c r="S512" s="187">
        <v>0</v>
      </c>
      <c r="T512" s="188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89" t="s">
        <v>270</v>
      </c>
      <c r="AT512" s="189" t="s">
        <v>167</v>
      </c>
      <c r="AU512" s="189" t="s">
        <v>90</v>
      </c>
      <c r="AY512" s="16" t="s">
        <v>165</v>
      </c>
      <c r="BE512" s="190">
        <f>IF(N512="základní",J512,0)</f>
        <v>0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16" t="s">
        <v>88</v>
      </c>
      <c r="BK512" s="190">
        <f>ROUND(I512*H512,2)</f>
        <v>0</v>
      </c>
      <c r="BL512" s="16" t="s">
        <v>270</v>
      </c>
      <c r="BM512" s="189" t="s">
        <v>939</v>
      </c>
    </row>
    <row r="513" spans="1:65" s="2" customFormat="1">
      <c r="A513" s="34"/>
      <c r="B513" s="35"/>
      <c r="C513" s="36"/>
      <c r="D513" s="191" t="s">
        <v>174</v>
      </c>
      <c r="E513" s="36"/>
      <c r="F513" s="192" t="s">
        <v>940</v>
      </c>
      <c r="G513" s="36"/>
      <c r="H513" s="36"/>
      <c r="I513" s="193"/>
      <c r="J513" s="36"/>
      <c r="K513" s="36"/>
      <c r="L513" s="39"/>
      <c r="M513" s="194"/>
      <c r="N513" s="195"/>
      <c r="O513" s="64"/>
      <c r="P513" s="64"/>
      <c r="Q513" s="64"/>
      <c r="R513" s="64"/>
      <c r="S513" s="64"/>
      <c r="T513" s="65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T513" s="16" t="s">
        <v>174</v>
      </c>
      <c r="AU513" s="16" t="s">
        <v>90</v>
      </c>
    </row>
    <row r="514" spans="1:65" s="2" customFormat="1" ht="24.2" customHeight="1">
      <c r="A514" s="34"/>
      <c r="B514" s="35"/>
      <c r="C514" s="208" t="s">
        <v>941</v>
      </c>
      <c r="D514" s="208" t="s">
        <v>322</v>
      </c>
      <c r="E514" s="209" t="s">
        <v>942</v>
      </c>
      <c r="F514" s="210" t="s">
        <v>943</v>
      </c>
      <c r="G514" s="211" t="s">
        <v>343</v>
      </c>
      <c r="H514" s="212">
        <v>115</v>
      </c>
      <c r="I514" s="213"/>
      <c r="J514" s="214">
        <f>ROUND(I514*H514,2)</f>
        <v>0</v>
      </c>
      <c r="K514" s="210" t="s">
        <v>171</v>
      </c>
      <c r="L514" s="215"/>
      <c r="M514" s="216" t="s">
        <v>79</v>
      </c>
      <c r="N514" s="217" t="s">
        <v>51</v>
      </c>
      <c r="O514" s="64"/>
      <c r="P514" s="187">
        <f>O514*H514</f>
        <v>0</v>
      </c>
      <c r="Q514" s="187">
        <v>1.2E-4</v>
      </c>
      <c r="R514" s="187">
        <f>Q514*H514</f>
        <v>1.38E-2</v>
      </c>
      <c r="S514" s="187">
        <v>0</v>
      </c>
      <c r="T514" s="188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89" t="s">
        <v>375</v>
      </c>
      <c r="AT514" s="189" t="s">
        <v>322</v>
      </c>
      <c r="AU514" s="189" t="s">
        <v>90</v>
      </c>
      <c r="AY514" s="16" t="s">
        <v>165</v>
      </c>
      <c r="BE514" s="190">
        <f>IF(N514="základní",J514,0)</f>
        <v>0</v>
      </c>
      <c r="BF514" s="190">
        <f>IF(N514="snížená",J514,0)</f>
        <v>0</v>
      </c>
      <c r="BG514" s="190">
        <f>IF(N514="zákl. přenesená",J514,0)</f>
        <v>0</v>
      </c>
      <c r="BH514" s="190">
        <f>IF(N514="sníž. přenesená",J514,0)</f>
        <v>0</v>
      </c>
      <c r="BI514" s="190">
        <f>IF(N514="nulová",J514,0)</f>
        <v>0</v>
      </c>
      <c r="BJ514" s="16" t="s">
        <v>88</v>
      </c>
      <c r="BK514" s="190">
        <f>ROUND(I514*H514,2)</f>
        <v>0</v>
      </c>
      <c r="BL514" s="16" t="s">
        <v>270</v>
      </c>
      <c r="BM514" s="189" t="s">
        <v>944</v>
      </c>
    </row>
    <row r="515" spans="1:65" s="13" customFormat="1">
      <c r="B515" s="196"/>
      <c r="C515" s="197"/>
      <c r="D515" s="198" t="s">
        <v>176</v>
      </c>
      <c r="E515" s="199" t="s">
        <v>79</v>
      </c>
      <c r="F515" s="200" t="s">
        <v>945</v>
      </c>
      <c r="G515" s="197"/>
      <c r="H515" s="201">
        <v>100</v>
      </c>
      <c r="I515" s="202"/>
      <c r="J515" s="197"/>
      <c r="K515" s="197"/>
      <c r="L515" s="203"/>
      <c r="M515" s="204"/>
      <c r="N515" s="205"/>
      <c r="O515" s="205"/>
      <c r="P515" s="205"/>
      <c r="Q515" s="205"/>
      <c r="R515" s="205"/>
      <c r="S515" s="205"/>
      <c r="T515" s="206"/>
      <c r="AT515" s="207" t="s">
        <v>176</v>
      </c>
      <c r="AU515" s="207" t="s">
        <v>90</v>
      </c>
      <c r="AV515" s="13" t="s">
        <v>90</v>
      </c>
      <c r="AW515" s="13" t="s">
        <v>39</v>
      </c>
      <c r="AX515" s="13" t="s">
        <v>81</v>
      </c>
      <c r="AY515" s="207" t="s">
        <v>165</v>
      </c>
    </row>
    <row r="516" spans="1:65" s="13" customFormat="1">
      <c r="B516" s="196"/>
      <c r="C516" s="197"/>
      <c r="D516" s="198" t="s">
        <v>176</v>
      </c>
      <c r="E516" s="197"/>
      <c r="F516" s="200" t="s">
        <v>946</v>
      </c>
      <c r="G516" s="197"/>
      <c r="H516" s="201">
        <v>115</v>
      </c>
      <c r="I516" s="202"/>
      <c r="J516" s="197"/>
      <c r="K516" s="197"/>
      <c r="L516" s="203"/>
      <c r="M516" s="204"/>
      <c r="N516" s="205"/>
      <c r="O516" s="205"/>
      <c r="P516" s="205"/>
      <c r="Q516" s="205"/>
      <c r="R516" s="205"/>
      <c r="S516" s="205"/>
      <c r="T516" s="206"/>
      <c r="AT516" s="207" t="s">
        <v>176</v>
      </c>
      <c r="AU516" s="207" t="s">
        <v>90</v>
      </c>
      <c r="AV516" s="13" t="s">
        <v>90</v>
      </c>
      <c r="AW516" s="13" t="s">
        <v>4</v>
      </c>
      <c r="AX516" s="13" t="s">
        <v>88</v>
      </c>
      <c r="AY516" s="207" t="s">
        <v>165</v>
      </c>
    </row>
    <row r="517" spans="1:65" s="2" customFormat="1" ht="24.2" customHeight="1">
      <c r="A517" s="34"/>
      <c r="B517" s="35"/>
      <c r="C517" s="208" t="s">
        <v>947</v>
      </c>
      <c r="D517" s="208" t="s">
        <v>322</v>
      </c>
      <c r="E517" s="209" t="s">
        <v>948</v>
      </c>
      <c r="F517" s="210" t="s">
        <v>949</v>
      </c>
      <c r="G517" s="211" t="s">
        <v>343</v>
      </c>
      <c r="H517" s="212">
        <v>57.5</v>
      </c>
      <c r="I517" s="213"/>
      <c r="J517" s="214">
        <f>ROUND(I517*H517,2)</f>
        <v>0</v>
      </c>
      <c r="K517" s="210" t="s">
        <v>171</v>
      </c>
      <c r="L517" s="215"/>
      <c r="M517" s="216" t="s">
        <v>79</v>
      </c>
      <c r="N517" s="217" t="s">
        <v>51</v>
      </c>
      <c r="O517" s="64"/>
      <c r="P517" s="187">
        <f>O517*H517</f>
        <v>0</v>
      </c>
      <c r="Q517" s="187">
        <v>1.7000000000000001E-4</v>
      </c>
      <c r="R517" s="187">
        <f>Q517*H517</f>
        <v>9.7750000000000007E-3</v>
      </c>
      <c r="S517" s="187">
        <v>0</v>
      </c>
      <c r="T517" s="188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89" t="s">
        <v>375</v>
      </c>
      <c r="AT517" s="189" t="s">
        <v>322</v>
      </c>
      <c r="AU517" s="189" t="s">
        <v>90</v>
      </c>
      <c r="AY517" s="16" t="s">
        <v>165</v>
      </c>
      <c r="BE517" s="190">
        <f>IF(N517="základní",J517,0)</f>
        <v>0</v>
      </c>
      <c r="BF517" s="190">
        <f>IF(N517="snížená",J517,0)</f>
        <v>0</v>
      </c>
      <c r="BG517" s="190">
        <f>IF(N517="zákl. přenesená",J517,0)</f>
        <v>0</v>
      </c>
      <c r="BH517" s="190">
        <f>IF(N517="sníž. přenesená",J517,0)</f>
        <v>0</v>
      </c>
      <c r="BI517" s="190">
        <f>IF(N517="nulová",J517,0)</f>
        <v>0</v>
      </c>
      <c r="BJ517" s="16" t="s">
        <v>88</v>
      </c>
      <c r="BK517" s="190">
        <f>ROUND(I517*H517,2)</f>
        <v>0</v>
      </c>
      <c r="BL517" s="16" t="s">
        <v>270</v>
      </c>
      <c r="BM517" s="189" t="s">
        <v>950</v>
      </c>
    </row>
    <row r="518" spans="1:65" s="13" customFormat="1">
      <c r="B518" s="196"/>
      <c r="C518" s="197"/>
      <c r="D518" s="198" t="s">
        <v>176</v>
      </c>
      <c r="E518" s="199" t="s">
        <v>79</v>
      </c>
      <c r="F518" s="200" t="s">
        <v>951</v>
      </c>
      <c r="G518" s="197"/>
      <c r="H518" s="201">
        <v>50</v>
      </c>
      <c r="I518" s="202"/>
      <c r="J518" s="197"/>
      <c r="K518" s="197"/>
      <c r="L518" s="203"/>
      <c r="M518" s="204"/>
      <c r="N518" s="205"/>
      <c r="O518" s="205"/>
      <c r="P518" s="205"/>
      <c r="Q518" s="205"/>
      <c r="R518" s="205"/>
      <c r="S518" s="205"/>
      <c r="T518" s="206"/>
      <c r="AT518" s="207" t="s">
        <v>176</v>
      </c>
      <c r="AU518" s="207" t="s">
        <v>90</v>
      </c>
      <c r="AV518" s="13" t="s">
        <v>90</v>
      </c>
      <c r="AW518" s="13" t="s">
        <v>39</v>
      </c>
      <c r="AX518" s="13" t="s">
        <v>81</v>
      </c>
      <c r="AY518" s="207" t="s">
        <v>165</v>
      </c>
    </row>
    <row r="519" spans="1:65" s="13" customFormat="1">
      <c r="B519" s="196"/>
      <c r="C519" s="197"/>
      <c r="D519" s="198" t="s">
        <v>176</v>
      </c>
      <c r="E519" s="197"/>
      <c r="F519" s="200" t="s">
        <v>952</v>
      </c>
      <c r="G519" s="197"/>
      <c r="H519" s="201">
        <v>57.5</v>
      </c>
      <c r="I519" s="202"/>
      <c r="J519" s="197"/>
      <c r="K519" s="197"/>
      <c r="L519" s="203"/>
      <c r="M519" s="204"/>
      <c r="N519" s="205"/>
      <c r="O519" s="205"/>
      <c r="P519" s="205"/>
      <c r="Q519" s="205"/>
      <c r="R519" s="205"/>
      <c r="S519" s="205"/>
      <c r="T519" s="206"/>
      <c r="AT519" s="207" t="s">
        <v>176</v>
      </c>
      <c r="AU519" s="207" t="s">
        <v>90</v>
      </c>
      <c r="AV519" s="13" t="s">
        <v>90</v>
      </c>
      <c r="AW519" s="13" t="s">
        <v>4</v>
      </c>
      <c r="AX519" s="13" t="s">
        <v>88</v>
      </c>
      <c r="AY519" s="207" t="s">
        <v>165</v>
      </c>
    </row>
    <row r="520" spans="1:65" s="2" customFormat="1" ht="44.25" customHeight="1">
      <c r="A520" s="34"/>
      <c r="B520" s="35"/>
      <c r="C520" s="178" t="s">
        <v>953</v>
      </c>
      <c r="D520" s="178" t="s">
        <v>167</v>
      </c>
      <c r="E520" s="179" t="s">
        <v>954</v>
      </c>
      <c r="F520" s="180" t="s">
        <v>955</v>
      </c>
      <c r="G520" s="181" t="s">
        <v>343</v>
      </c>
      <c r="H520" s="182">
        <v>10</v>
      </c>
      <c r="I520" s="183"/>
      <c r="J520" s="184">
        <f>ROUND(I520*H520,2)</f>
        <v>0</v>
      </c>
      <c r="K520" s="180" t="s">
        <v>171</v>
      </c>
      <c r="L520" s="39"/>
      <c r="M520" s="185" t="s">
        <v>79</v>
      </c>
      <c r="N520" s="186" t="s">
        <v>51</v>
      </c>
      <c r="O520" s="64"/>
      <c r="P520" s="187">
        <f>O520*H520</f>
        <v>0</v>
      </c>
      <c r="Q520" s="187">
        <v>0</v>
      </c>
      <c r="R520" s="187">
        <f>Q520*H520</f>
        <v>0</v>
      </c>
      <c r="S520" s="187">
        <v>0</v>
      </c>
      <c r="T520" s="188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89" t="s">
        <v>270</v>
      </c>
      <c r="AT520" s="189" t="s">
        <v>167</v>
      </c>
      <c r="AU520" s="189" t="s">
        <v>90</v>
      </c>
      <c r="AY520" s="16" t="s">
        <v>165</v>
      </c>
      <c r="BE520" s="190">
        <f>IF(N520="základní",J520,0)</f>
        <v>0</v>
      </c>
      <c r="BF520" s="190">
        <f>IF(N520="snížená",J520,0)</f>
        <v>0</v>
      </c>
      <c r="BG520" s="190">
        <f>IF(N520="zákl. přenesená",J520,0)</f>
        <v>0</v>
      </c>
      <c r="BH520" s="190">
        <f>IF(N520="sníž. přenesená",J520,0)</f>
        <v>0</v>
      </c>
      <c r="BI520" s="190">
        <f>IF(N520="nulová",J520,0)</f>
        <v>0</v>
      </c>
      <c r="BJ520" s="16" t="s">
        <v>88</v>
      </c>
      <c r="BK520" s="190">
        <f>ROUND(I520*H520,2)</f>
        <v>0</v>
      </c>
      <c r="BL520" s="16" t="s">
        <v>270</v>
      </c>
      <c r="BM520" s="189" t="s">
        <v>956</v>
      </c>
    </row>
    <row r="521" spans="1:65" s="2" customFormat="1">
      <c r="A521" s="34"/>
      <c r="B521" s="35"/>
      <c r="C521" s="36"/>
      <c r="D521" s="191" t="s">
        <v>174</v>
      </c>
      <c r="E521" s="36"/>
      <c r="F521" s="192" t="s">
        <v>957</v>
      </c>
      <c r="G521" s="36"/>
      <c r="H521" s="36"/>
      <c r="I521" s="193"/>
      <c r="J521" s="36"/>
      <c r="K521" s="36"/>
      <c r="L521" s="39"/>
      <c r="M521" s="194"/>
      <c r="N521" s="195"/>
      <c r="O521" s="64"/>
      <c r="P521" s="64"/>
      <c r="Q521" s="64"/>
      <c r="R521" s="64"/>
      <c r="S521" s="64"/>
      <c r="T521" s="65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T521" s="16" t="s">
        <v>174</v>
      </c>
      <c r="AU521" s="16" t="s">
        <v>90</v>
      </c>
    </row>
    <row r="522" spans="1:65" s="2" customFormat="1" ht="24.2" customHeight="1">
      <c r="A522" s="34"/>
      <c r="B522" s="35"/>
      <c r="C522" s="208" t="s">
        <v>958</v>
      </c>
      <c r="D522" s="208" t="s">
        <v>322</v>
      </c>
      <c r="E522" s="209" t="s">
        <v>959</v>
      </c>
      <c r="F522" s="210" t="s">
        <v>960</v>
      </c>
      <c r="G522" s="211" t="s">
        <v>343</v>
      </c>
      <c r="H522" s="212">
        <v>11.5</v>
      </c>
      <c r="I522" s="213"/>
      <c r="J522" s="214">
        <f>ROUND(I522*H522,2)</f>
        <v>0</v>
      </c>
      <c r="K522" s="210" t="s">
        <v>171</v>
      </c>
      <c r="L522" s="215"/>
      <c r="M522" s="216" t="s">
        <v>79</v>
      </c>
      <c r="N522" s="217" t="s">
        <v>51</v>
      </c>
      <c r="O522" s="64"/>
      <c r="P522" s="187">
        <f>O522*H522</f>
        <v>0</v>
      </c>
      <c r="Q522" s="187">
        <v>3.4000000000000002E-4</v>
      </c>
      <c r="R522" s="187">
        <f>Q522*H522</f>
        <v>3.9100000000000003E-3</v>
      </c>
      <c r="S522" s="187">
        <v>0</v>
      </c>
      <c r="T522" s="188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89" t="s">
        <v>375</v>
      </c>
      <c r="AT522" s="189" t="s">
        <v>322</v>
      </c>
      <c r="AU522" s="189" t="s">
        <v>90</v>
      </c>
      <c r="AY522" s="16" t="s">
        <v>165</v>
      </c>
      <c r="BE522" s="190">
        <f>IF(N522="základní",J522,0)</f>
        <v>0</v>
      </c>
      <c r="BF522" s="190">
        <f>IF(N522="snížená",J522,0)</f>
        <v>0</v>
      </c>
      <c r="BG522" s="190">
        <f>IF(N522="zákl. přenesená",J522,0)</f>
        <v>0</v>
      </c>
      <c r="BH522" s="190">
        <f>IF(N522="sníž. přenesená",J522,0)</f>
        <v>0</v>
      </c>
      <c r="BI522" s="190">
        <f>IF(N522="nulová",J522,0)</f>
        <v>0</v>
      </c>
      <c r="BJ522" s="16" t="s">
        <v>88</v>
      </c>
      <c r="BK522" s="190">
        <f>ROUND(I522*H522,2)</f>
        <v>0</v>
      </c>
      <c r="BL522" s="16" t="s">
        <v>270</v>
      </c>
      <c r="BM522" s="189" t="s">
        <v>961</v>
      </c>
    </row>
    <row r="523" spans="1:65" s="13" customFormat="1">
      <c r="B523" s="196"/>
      <c r="C523" s="197"/>
      <c r="D523" s="198" t="s">
        <v>176</v>
      </c>
      <c r="E523" s="199" t="s">
        <v>79</v>
      </c>
      <c r="F523" s="200" t="s">
        <v>962</v>
      </c>
      <c r="G523" s="197"/>
      <c r="H523" s="201">
        <v>10</v>
      </c>
      <c r="I523" s="202"/>
      <c r="J523" s="197"/>
      <c r="K523" s="197"/>
      <c r="L523" s="203"/>
      <c r="M523" s="204"/>
      <c r="N523" s="205"/>
      <c r="O523" s="205"/>
      <c r="P523" s="205"/>
      <c r="Q523" s="205"/>
      <c r="R523" s="205"/>
      <c r="S523" s="205"/>
      <c r="T523" s="206"/>
      <c r="AT523" s="207" t="s">
        <v>176</v>
      </c>
      <c r="AU523" s="207" t="s">
        <v>90</v>
      </c>
      <c r="AV523" s="13" t="s">
        <v>90</v>
      </c>
      <c r="AW523" s="13" t="s">
        <v>39</v>
      </c>
      <c r="AX523" s="13" t="s">
        <v>88</v>
      </c>
      <c r="AY523" s="207" t="s">
        <v>165</v>
      </c>
    </row>
    <row r="524" spans="1:65" s="13" customFormat="1">
      <c r="B524" s="196"/>
      <c r="C524" s="197"/>
      <c r="D524" s="198" t="s">
        <v>176</v>
      </c>
      <c r="E524" s="197"/>
      <c r="F524" s="200" t="s">
        <v>963</v>
      </c>
      <c r="G524" s="197"/>
      <c r="H524" s="201">
        <v>11.5</v>
      </c>
      <c r="I524" s="202"/>
      <c r="J524" s="197"/>
      <c r="K524" s="197"/>
      <c r="L524" s="203"/>
      <c r="M524" s="204"/>
      <c r="N524" s="205"/>
      <c r="O524" s="205"/>
      <c r="P524" s="205"/>
      <c r="Q524" s="205"/>
      <c r="R524" s="205"/>
      <c r="S524" s="205"/>
      <c r="T524" s="206"/>
      <c r="AT524" s="207" t="s">
        <v>176</v>
      </c>
      <c r="AU524" s="207" t="s">
        <v>90</v>
      </c>
      <c r="AV524" s="13" t="s">
        <v>90</v>
      </c>
      <c r="AW524" s="13" t="s">
        <v>4</v>
      </c>
      <c r="AX524" s="13" t="s">
        <v>88</v>
      </c>
      <c r="AY524" s="207" t="s">
        <v>165</v>
      </c>
    </row>
    <row r="525" spans="1:65" s="2" customFormat="1" ht="44.25" customHeight="1">
      <c r="A525" s="34"/>
      <c r="B525" s="35"/>
      <c r="C525" s="178" t="s">
        <v>964</v>
      </c>
      <c r="D525" s="178" t="s">
        <v>167</v>
      </c>
      <c r="E525" s="179" t="s">
        <v>965</v>
      </c>
      <c r="F525" s="180" t="s">
        <v>966</v>
      </c>
      <c r="G525" s="181" t="s">
        <v>343</v>
      </c>
      <c r="H525" s="182">
        <v>10</v>
      </c>
      <c r="I525" s="183"/>
      <c r="J525" s="184">
        <f>ROUND(I525*H525,2)</f>
        <v>0</v>
      </c>
      <c r="K525" s="180" t="s">
        <v>171</v>
      </c>
      <c r="L525" s="39"/>
      <c r="M525" s="185" t="s">
        <v>79</v>
      </c>
      <c r="N525" s="186" t="s">
        <v>51</v>
      </c>
      <c r="O525" s="64"/>
      <c r="P525" s="187">
        <f>O525*H525</f>
        <v>0</v>
      </c>
      <c r="Q525" s="187">
        <v>0</v>
      </c>
      <c r="R525" s="187">
        <f>Q525*H525</f>
        <v>0</v>
      </c>
      <c r="S525" s="187">
        <v>0</v>
      </c>
      <c r="T525" s="188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89" t="s">
        <v>270</v>
      </c>
      <c r="AT525" s="189" t="s">
        <v>167</v>
      </c>
      <c r="AU525" s="189" t="s">
        <v>90</v>
      </c>
      <c r="AY525" s="16" t="s">
        <v>165</v>
      </c>
      <c r="BE525" s="190">
        <f>IF(N525="základní",J525,0)</f>
        <v>0</v>
      </c>
      <c r="BF525" s="190">
        <f>IF(N525="snížená",J525,0)</f>
        <v>0</v>
      </c>
      <c r="BG525" s="190">
        <f>IF(N525="zákl. přenesená",J525,0)</f>
        <v>0</v>
      </c>
      <c r="BH525" s="190">
        <f>IF(N525="sníž. přenesená",J525,0)</f>
        <v>0</v>
      </c>
      <c r="BI525" s="190">
        <f>IF(N525="nulová",J525,0)</f>
        <v>0</v>
      </c>
      <c r="BJ525" s="16" t="s">
        <v>88</v>
      </c>
      <c r="BK525" s="190">
        <f>ROUND(I525*H525,2)</f>
        <v>0</v>
      </c>
      <c r="BL525" s="16" t="s">
        <v>270</v>
      </c>
      <c r="BM525" s="189" t="s">
        <v>967</v>
      </c>
    </row>
    <row r="526" spans="1:65" s="2" customFormat="1">
      <c r="A526" s="34"/>
      <c r="B526" s="35"/>
      <c r="C526" s="36"/>
      <c r="D526" s="191" t="s">
        <v>174</v>
      </c>
      <c r="E526" s="36"/>
      <c r="F526" s="192" t="s">
        <v>968</v>
      </c>
      <c r="G526" s="36"/>
      <c r="H526" s="36"/>
      <c r="I526" s="193"/>
      <c r="J526" s="36"/>
      <c r="K526" s="36"/>
      <c r="L526" s="39"/>
      <c r="M526" s="194"/>
      <c r="N526" s="195"/>
      <c r="O526" s="64"/>
      <c r="P526" s="64"/>
      <c r="Q526" s="64"/>
      <c r="R526" s="64"/>
      <c r="S526" s="64"/>
      <c r="T526" s="65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6" t="s">
        <v>174</v>
      </c>
      <c r="AU526" s="16" t="s">
        <v>90</v>
      </c>
    </row>
    <row r="527" spans="1:65" s="2" customFormat="1" ht="24.2" customHeight="1">
      <c r="A527" s="34"/>
      <c r="B527" s="35"/>
      <c r="C527" s="208" t="s">
        <v>969</v>
      </c>
      <c r="D527" s="208" t="s">
        <v>322</v>
      </c>
      <c r="E527" s="209" t="s">
        <v>970</v>
      </c>
      <c r="F527" s="210" t="s">
        <v>971</v>
      </c>
      <c r="G527" s="211" t="s">
        <v>343</v>
      </c>
      <c r="H527" s="212">
        <v>11.5</v>
      </c>
      <c r="I527" s="213"/>
      <c r="J527" s="214">
        <f>ROUND(I527*H527,2)</f>
        <v>0</v>
      </c>
      <c r="K527" s="210" t="s">
        <v>171</v>
      </c>
      <c r="L527" s="215"/>
      <c r="M527" s="216" t="s">
        <v>79</v>
      </c>
      <c r="N527" s="217" t="s">
        <v>51</v>
      </c>
      <c r="O527" s="64"/>
      <c r="P527" s="187">
        <f>O527*H527</f>
        <v>0</v>
      </c>
      <c r="Q527" s="187">
        <v>7.6999999999999996E-4</v>
      </c>
      <c r="R527" s="187">
        <f>Q527*H527</f>
        <v>8.855E-3</v>
      </c>
      <c r="S527" s="187">
        <v>0</v>
      </c>
      <c r="T527" s="188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89" t="s">
        <v>375</v>
      </c>
      <c r="AT527" s="189" t="s">
        <v>322</v>
      </c>
      <c r="AU527" s="189" t="s">
        <v>90</v>
      </c>
      <c r="AY527" s="16" t="s">
        <v>165</v>
      </c>
      <c r="BE527" s="190">
        <f>IF(N527="základní",J527,0)</f>
        <v>0</v>
      </c>
      <c r="BF527" s="190">
        <f>IF(N527="snížená",J527,0)</f>
        <v>0</v>
      </c>
      <c r="BG527" s="190">
        <f>IF(N527="zákl. přenesená",J527,0)</f>
        <v>0</v>
      </c>
      <c r="BH527" s="190">
        <f>IF(N527="sníž. přenesená",J527,0)</f>
        <v>0</v>
      </c>
      <c r="BI527" s="190">
        <f>IF(N527="nulová",J527,0)</f>
        <v>0</v>
      </c>
      <c r="BJ527" s="16" t="s">
        <v>88</v>
      </c>
      <c r="BK527" s="190">
        <f>ROUND(I527*H527,2)</f>
        <v>0</v>
      </c>
      <c r="BL527" s="16" t="s">
        <v>270</v>
      </c>
      <c r="BM527" s="189" t="s">
        <v>972</v>
      </c>
    </row>
    <row r="528" spans="1:65" s="13" customFormat="1">
      <c r="B528" s="196"/>
      <c r="C528" s="197"/>
      <c r="D528" s="198" t="s">
        <v>176</v>
      </c>
      <c r="E528" s="199" t="s">
        <v>79</v>
      </c>
      <c r="F528" s="200" t="s">
        <v>962</v>
      </c>
      <c r="G528" s="197"/>
      <c r="H528" s="201">
        <v>10</v>
      </c>
      <c r="I528" s="202"/>
      <c r="J528" s="197"/>
      <c r="K528" s="197"/>
      <c r="L528" s="203"/>
      <c r="M528" s="204"/>
      <c r="N528" s="205"/>
      <c r="O528" s="205"/>
      <c r="P528" s="205"/>
      <c r="Q528" s="205"/>
      <c r="R528" s="205"/>
      <c r="S528" s="205"/>
      <c r="T528" s="206"/>
      <c r="AT528" s="207" t="s">
        <v>176</v>
      </c>
      <c r="AU528" s="207" t="s">
        <v>90</v>
      </c>
      <c r="AV528" s="13" t="s">
        <v>90</v>
      </c>
      <c r="AW528" s="13" t="s">
        <v>39</v>
      </c>
      <c r="AX528" s="13" t="s">
        <v>81</v>
      </c>
      <c r="AY528" s="207" t="s">
        <v>165</v>
      </c>
    </row>
    <row r="529" spans="1:65" s="13" customFormat="1">
      <c r="B529" s="196"/>
      <c r="C529" s="197"/>
      <c r="D529" s="198" t="s">
        <v>176</v>
      </c>
      <c r="E529" s="197"/>
      <c r="F529" s="200" t="s">
        <v>963</v>
      </c>
      <c r="G529" s="197"/>
      <c r="H529" s="201">
        <v>11.5</v>
      </c>
      <c r="I529" s="202"/>
      <c r="J529" s="197"/>
      <c r="K529" s="197"/>
      <c r="L529" s="203"/>
      <c r="M529" s="204"/>
      <c r="N529" s="205"/>
      <c r="O529" s="205"/>
      <c r="P529" s="205"/>
      <c r="Q529" s="205"/>
      <c r="R529" s="205"/>
      <c r="S529" s="205"/>
      <c r="T529" s="206"/>
      <c r="AT529" s="207" t="s">
        <v>176</v>
      </c>
      <c r="AU529" s="207" t="s">
        <v>90</v>
      </c>
      <c r="AV529" s="13" t="s">
        <v>90</v>
      </c>
      <c r="AW529" s="13" t="s">
        <v>4</v>
      </c>
      <c r="AX529" s="13" t="s">
        <v>88</v>
      </c>
      <c r="AY529" s="207" t="s">
        <v>165</v>
      </c>
    </row>
    <row r="530" spans="1:65" s="2" customFormat="1" ht="33" customHeight="1">
      <c r="A530" s="34"/>
      <c r="B530" s="35"/>
      <c r="C530" s="178" t="s">
        <v>973</v>
      </c>
      <c r="D530" s="178" t="s">
        <v>167</v>
      </c>
      <c r="E530" s="179" t="s">
        <v>974</v>
      </c>
      <c r="F530" s="180" t="s">
        <v>975</v>
      </c>
      <c r="G530" s="181" t="s">
        <v>232</v>
      </c>
      <c r="H530" s="182">
        <v>2</v>
      </c>
      <c r="I530" s="183"/>
      <c r="J530" s="184">
        <f>ROUND(I530*H530,2)</f>
        <v>0</v>
      </c>
      <c r="K530" s="180" t="s">
        <v>171</v>
      </c>
      <c r="L530" s="39"/>
      <c r="M530" s="185" t="s">
        <v>79</v>
      </c>
      <c r="N530" s="186" t="s">
        <v>51</v>
      </c>
      <c r="O530" s="64"/>
      <c r="P530" s="187">
        <f>O530*H530</f>
        <v>0</v>
      </c>
      <c r="Q530" s="187">
        <v>0</v>
      </c>
      <c r="R530" s="187">
        <f>Q530*H530</f>
        <v>0</v>
      </c>
      <c r="S530" s="187">
        <v>0</v>
      </c>
      <c r="T530" s="188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89" t="s">
        <v>270</v>
      </c>
      <c r="AT530" s="189" t="s">
        <v>167</v>
      </c>
      <c r="AU530" s="189" t="s">
        <v>90</v>
      </c>
      <c r="AY530" s="16" t="s">
        <v>165</v>
      </c>
      <c r="BE530" s="190">
        <f>IF(N530="základní",J530,0)</f>
        <v>0</v>
      </c>
      <c r="BF530" s="190">
        <f>IF(N530="snížená",J530,0)</f>
        <v>0</v>
      </c>
      <c r="BG530" s="190">
        <f>IF(N530="zákl. přenesená",J530,0)</f>
        <v>0</v>
      </c>
      <c r="BH530" s="190">
        <f>IF(N530="sníž. přenesená",J530,0)</f>
        <v>0</v>
      </c>
      <c r="BI530" s="190">
        <f>IF(N530="nulová",J530,0)</f>
        <v>0</v>
      </c>
      <c r="BJ530" s="16" t="s">
        <v>88</v>
      </c>
      <c r="BK530" s="190">
        <f>ROUND(I530*H530,2)</f>
        <v>0</v>
      </c>
      <c r="BL530" s="16" t="s">
        <v>270</v>
      </c>
      <c r="BM530" s="189" t="s">
        <v>976</v>
      </c>
    </row>
    <row r="531" spans="1:65" s="2" customFormat="1">
      <c r="A531" s="34"/>
      <c r="B531" s="35"/>
      <c r="C531" s="36"/>
      <c r="D531" s="191" t="s">
        <v>174</v>
      </c>
      <c r="E531" s="36"/>
      <c r="F531" s="192" t="s">
        <v>977</v>
      </c>
      <c r="G531" s="36"/>
      <c r="H531" s="36"/>
      <c r="I531" s="193"/>
      <c r="J531" s="36"/>
      <c r="K531" s="36"/>
      <c r="L531" s="39"/>
      <c r="M531" s="194"/>
      <c r="N531" s="195"/>
      <c r="O531" s="64"/>
      <c r="P531" s="64"/>
      <c r="Q531" s="64"/>
      <c r="R531" s="64"/>
      <c r="S531" s="64"/>
      <c r="T531" s="65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6" t="s">
        <v>174</v>
      </c>
      <c r="AU531" s="16" t="s">
        <v>90</v>
      </c>
    </row>
    <row r="532" spans="1:65" s="2" customFormat="1" ht="24.2" customHeight="1">
      <c r="A532" s="34"/>
      <c r="B532" s="35"/>
      <c r="C532" s="208" t="s">
        <v>978</v>
      </c>
      <c r="D532" s="208" t="s">
        <v>322</v>
      </c>
      <c r="E532" s="209" t="s">
        <v>979</v>
      </c>
      <c r="F532" s="210" t="s">
        <v>980</v>
      </c>
      <c r="G532" s="211" t="s">
        <v>232</v>
      </c>
      <c r="H532" s="212">
        <v>1</v>
      </c>
      <c r="I532" s="213"/>
      <c r="J532" s="214">
        <f>ROUND(I532*H532,2)</f>
        <v>0</v>
      </c>
      <c r="K532" s="210" t="s">
        <v>171</v>
      </c>
      <c r="L532" s="215"/>
      <c r="M532" s="216" t="s">
        <v>79</v>
      </c>
      <c r="N532" s="217" t="s">
        <v>51</v>
      </c>
      <c r="O532" s="64"/>
      <c r="P532" s="187">
        <f>O532*H532</f>
        <v>0</v>
      </c>
      <c r="Q532" s="187">
        <v>1.6199999999999999E-3</v>
      </c>
      <c r="R532" s="187">
        <f>Q532*H532</f>
        <v>1.6199999999999999E-3</v>
      </c>
      <c r="S532" s="187">
        <v>0</v>
      </c>
      <c r="T532" s="188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89" t="s">
        <v>375</v>
      </c>
      <c r="AT532" s="189" t="s">
        <v>322</v>
      </c>
      <c r="AU532" s="189" t="s">
        <v>90</v>
      </c>
      <c r="AY532" s="16" t="s">
        <v>165</v>
      </c>
      <c r="BE532" s="190">
        <f>IF(N532="základní",J532,0)</f>
        <v>0</v>
      </c>
      <c r="BF532" s="190">
        <f>IF(N532="snížená",J532,0)</f>
        <v>0</v>
      </c>
      <c r="BG532" s="190">
        <f>IF(N532="zákl. přenesená",J532,0)</f>
        <v>0</v>
      </c>
      <c r="BH532" s="190">
        <f>IF(N532="sníž. přenesená",J532,0)</f>
        <v>0</v>
      </c>
      <c r="BI532" s="190">
        <f>IF(N532="nulová",J532,0)</f>
        <v>0</v>
      </c>
      <c r="BJ532" s="16" t="s">
        <v>88</v>
      </c>
      <c r="BK532" s="190">
        <f>ROUND(I532*H532,2)</f>
        <v>0</v>
      </c>
      <c r="BL532" s="16" t="s">
        <v>270</v>
      </c>
      <c r="BM532" s="189" t="s">
        <v>981</v>
      </c>
    </row>
    <row r="533" spans="1:65" s="13" customFormat="1">
      <c r="B533" s="196"/>
      <c r="C533" s="197"/>
      <c r="D533" s="198" t="s">
        <v>176</v>
      </c>
      <c r="E533" s="199" t="s">
        <v>79</v>
      </c>
      <c r="F533" s="200" t="s">
        <v>864</v>
      </c>
      <c r="G533" s="197"/>
      <c r="H533" s="201">
        <v>1</v>
      </c>
      <c r="I533" s="202"/>
      <c r="J533" s="197"/>
      <c r="K533" s="197"/>
      <c r="L533" s="203"/>
      <c r="M533" s="204"/>
      <c r="N533" s="205"/>
      <c r="O533" s="205"/>
      <c r="P533" s="205"/>
      <c r="Q533" s="205"/>
      <c r="R533" s="205"/>
      <c r="S533" s="205"/>
      <c r="T533" s="206"/>
      <c r="AT533" s="207" t="s">
        <v>176</v>
      </c>
      <c r="AU533" s="207" t="s">
        <v>90</v>
      </c>
      <c r="AV533" s="13" t="s">
        <v>90</v>
      </c>
      <c r="AW533" s="13" t="s">
        <v>39</v>
      </c>
      <c r="AX533" s="13" t="s">
        <v>81</v>
      </c>
      <c r="AY533" s="207" t="s">
        <v>165</v>
      </c>
    </row>
    <row r="534" spans="1:65" s="2" customFormat="1" ht="24.2" customHeight="1">
      <c r="A534" s="34"/>
      <c r="B534" s="35"/>
      <c r="C534" s="208" t="s">
        <v>982</v>
      </c>
      <c r="D534" s="208" t="s">
        <v>322</v>
      </c>
      <c r="E534" s="209" t="s">
        <v>983</v>
      </c>
      <c r="F534" s="210" t="s">
        <v>984</v>
      </c>
      <c r="G534" s="211" t="s">
        <v>232</v>
      </c>
      <c r="H534" s="212">
        <v>1</v>
      </c>
      <c r="I534" s="213"/>
      <c r="J534" s="214">
        <f>ROUND(I534*H534,2)</f>
        <v>0</v>
      </c>
      <c r="K534" s="210" t="s">
        <v>79</v>
      </c>
      <c r="L534" s="215"/>
      <c r="M534" s="216" t="s">
        <v>79</v>
      </c>
      <c r="N534" s="217" t="s">
        <v>51</v>
      </c>
      <c r="O534" s="64"/>
      <c r="P534" s="187">
        <f>O534*H534</f>
        <v>0</v>
      </c>
      <c r="Q534" s="187">
        <v>0</v>
      </c>
      <c r="R534" s="187">
        <f>Q534*H534</f>
        <v>0</v>
      </c>
      <c r="S534" s="187">
        <v>0</v>
      </c>
      <c r="T534" s="188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89" t="s">
        <v>375</v>
      </c>
      <c r="AT534" s="189" t="s">
        <v>322</v>
      </c>
      <c r="AU534" s="189" t="s">
        <v>90</v>
      </c>
      <c r="AY534" s="16" t="s">
        <v>165</v>
      </c>
      <c r="BE534" s="190">
        <f>IF(N534="základní",J534,0)</f>
        <v>0</v>
      </c>
      <c r="BF534" s="190">
        <f>IF(N534="snížená",J534,0)</f>
        <v>0</v>
      </c>
      <c r="BG534" s="190">
        <f>IF(N534="zákl. přenesená",J534,0)</f>
        <v>0</v>
      </c>
      <c r="BH534" s="190">
        <f>IF(N534="sníž. přenesená",J534,0)</f>
        <v>0</v>
      </c>
      <c r="BI534" s="190">
        <f>IF(N534="nulová",J534,0)</f>
        <v>0</v>
      </c>
      <c r="BJ534" s="16" t="s">
        <v>88</v>
      </c>
      <c r="BK534" s="190">
        <f>ROUND(I534*H534,2)</f>
        <v>0</v>
      </c>
      <c r="BL534" s="16" t="s">
        <v>270</v>
      </c>
      <c r="BM534" s="189" t="s">
        <v>985</v>
      </c>
    </row>
    <row r="535" spans="1:65" s="13" customFormat="1">
      <c r="B535" s="196"/>
      <c r="C535" s="197"/>
      <c r="D535" s="198" t="s">
        <v>176</v>
      </c>
      <c r="E535" s="199" t="s">
        <v>79</v>
      </c>
      <c r="F535" s="200" t="s">
        <v>864</v>
      </c>
      <c r="G535" s="197"/>
      <c r="H535" s="201">
        <v>1</v>
      </c>
      <c r="I535" s="202"/>
      <c r="J535" s="197"/>
      <c r="K535" s="197"/>
      <c r="L535" s="203"/>
      <c r="M535" s="204"/>
      <c r="N535" s="205"/>
      <c r="O535" s="205"/>
      <c r="P535" s="205"/>
      <c r="Q535" s="205"/>
      <c r="R535" s="205"/>
      <c r="S535" s="205"/>
      <c r="T535" s="206"/>
      <c r="AT535" s="207" t="s">
        <v>176</v>
      </c>
      <c r="AU535" s="207" t="s">
        <v>90</v>
      </c>
      <c r="AV535" s="13" t="s">
        <v>90</v>
      </c>
      <c r="AW535" s="13" t="s">
        <v>39</v>
      </c>
      <c r="AX535" s="13" t="s">
        <v>81</v>
      </c>
      <c r="AY535" s="207" t="s">
        <v>165</v>
      </c>
    </row>
    <row r="536" spans="1:65" s="2" customFormat="1" ht="33" customHeight="1">
      <c r="A536" s="34"/>
      <c r="B536" s="35"/>
      <c r="C536" s="178" t="s">
        <v>986</v>
      </c>
      <c r="D536" s="178" t="s">
        <v>167</v>
      </c>
      <c r="E536" s="179" t="s">
        <v>987</v>
      </c>
      <c r="F536" s="180" t="s">
        <v>988</v>
      </c>
      <c r="G536" s="181" t="s">
        <v>232</v>
      </c>
      <c r="H536" s="182">
        <v>1</v>
      </c>
      <c r="I536" s="183"/>
      <c r="J536" s="184">
        <f>ROUND(I536*H536,2)</f>
        <v>0</v>
      </c>
      <c r="K536" s="180" t="s">
        <v>171</v>
      </c>
      <c r="L536" s="39"/>
      <c r="M536" s="185" t="s">
        <v>79</v>
      </c>
      <c r="N536" s="186" t="s">
        <v>51</v>
      </c>
      <c r="O536" s="64"/>
      <c r="P536" s="187">
        <f>O536*H536</f>
        <v>0</v>
      </c>
      <c r="Q536" s="187">
        <v>0</v>
      </c>
      <c r="R536" s="187">
        <f>Q536*H536</f>
        <v>0</v>
      </c>
      <c r="S536" s="187">
        <v>0</v>
      </c>
      <c r="T536" s="188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89" t="s">
        <v>270</v>
      </c>
      <c r="AT536" s="189" t="s">
        <v>167</v>
      </c>
      <c r="AU536" s="189" t="s">
        <v>90</v>
      </c>
      <c r="AY536" s="16" t="s">
        <v>165</v>
      </c>
      <c r="BE536" s="190">
        <f>IF(N536="základní",J536,0)</f>
        <v>0</v>
      </c>
      <c r="BF536" s="190">
        <f>IF(N536="snížená",J536,0)</f>
        <v>0</v>
      </c>
      <c r="BG536" s="190">
        <f>IF(N536="zákl. přenesená",J536,0)</f>
        <v>0</v>
      </c>
      <c r="BH536" s="190">
        <f>IF(N536="sníž. přenesená",J536,0)</f>
        <v>0</v>
      </c>
      <c r="BI536" s="190">
        <f>IF(N536="nulová",J536,0)</f>
        <v>0</v>
      </c>
      <c r="BJ536" s="16" t="s">
        <v>88</v>
      </c>
      <c r="BK536" s="190">
        <f>ROUND(I536*H536,2)</f>
        <v>0</v>
      </c>
      <c r="BL536" s="16" t="s">
        <v>270</v>
      </c>
      <c r="BM536" s="189" t="s">
        <v>989</v>
      </c>
    </row>
    <row r="537" spans="1:65" s="2" customFormat="1">
      <c r="A537" s="34"/>
      <c r="B537" s="35"/>
      <c r="C537" s="36"/>
      <c r="D537" s="191" t="s">
        <v>174</v>
      </c>
      <c r="E537" s="36"/>
      <c r="F537" s="192" t="s">
        <v>990</v>
      </c>
      <c r="G537" s="36"/>
      <c r="H537" s="36"/>
      <c r="I537" s="193"/>
      <c r="J537" s="36"/>
      <c r="K537" s="36"/>
      <c r="L537" s="39"/>
      <c r="M537" s="194"/>
      <c r="N537" s="195"/>
      <c r="O537" s="64"/>
      <c r="P537" s="64"/>
      <c r="Q537" s="64"/>
      <c r="R537" s="64"/>
      <c r="S537" s="64"/>
      <c r="T537" s="65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6" t="s">
        <v>174</v>
      </c>
      <c r="AU537" s="16" t="s">
        <v>90</v>
      </c>
    </row>
    <row r="538" spans="1:65" s="2" customFormat="1" ht="16.5" customHeight="1">
      <c r="A538" s="34"/>
      <c r="B538" s="35"/>
      <c r="C538" s="208" t="s">
        <v>991</v>
      </c>
      <c r="D538" s="208" t="s">
        <v>322</v>
      </c>
      <c r="E538" s="209" t="s">
        <v>992</v>
      </c>
      <c r="F538" s="210" t="s">
        <v>993</v>
      </c>
      <c r="G538" s="211" t="s">
        <v>232</v>
      </c>
      <c r="H538" s="212">
        <v>1</v>
      </c>
      <c r="I538" s="213"/>
      <c r="J538" s="214">
        <f>ROUND(I538*H538,2)</f>
        <v>0</v>
      </c>
      <c r="K538" s="210" t="s">
        <v>79</v>
      </c>
      <c r="L538" s="215"/>
      <c r="M538" s="216" t="s">
        <v>79</v>
      </c>
      <c r="N538" s="217" t="s">
        <v>51</v>
      </c>
      <c r="O538" s="64"/>
      <c r="P538" s="187">
        <f>O538*H538</f>
        <v>0</v>
      </c>
      <c r="Q538" s="187">
        <v>2.7999999999999998E-4</v>
      </c>
      <c r="R538" s="187">
        <f>Q538*H538</f>
        <v>2.7999999999999998E-4</v>
      </c>
      <c r="S538" s="187">
        <v>0</v>
      </c>
      <c r="T538" s="188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89" t="s">
        <v>375</v>
      </c>
      <c r="AT538" s="189" t="s">
        <v>322</v>
      </c>
      <c r="AU538" s="189" t="s">
        <v>90</v>
      </c>
      <c r="AY538" s="16" t="s">
        <v>165</v>
      </c>
      <c r="BE538" s="190">
        <f>IF(N538="základní",J538,0)</f>
        <v>0</v>
      </c>
      <c r="BF538" s="190">
        <f>IF(N538="snížená",J538,0)</f>
        <v>0</v>
      </c>
      <c r="BG538" s="190">
        <f>IF(N538="zákl. přenesená",J538,0)</f>
        <v>0</v>
      </c>
      <c r="BH538" s="190">
        <f>IF(N538="sníž. přenesená",J538,0)</f>
        <v>0</v>
      </c>
      <c r="BI538" s="190">
        <f>IF(N538="nulová",J538,0)</f>
        <v>0</v>
      </c>
      <c r="BJ538" s="16" t="s">
        <v>88</v>
      </c>
      <c r="BK538" s="190">
        <f>ROUND(I538*H538,2)</f>
        <v>0</v>
      </c>
      <c r="BL538" s="16" t="s">
        <v>270</v>
      </c>
      <c r="BM538" s="189" t="s">
        <v>994</v>
      </c>
    </row>
    <row r="539" spans="1:65" s="13" customFormat="1">
      <c r="B539" s="196"/>
      <c r="C539" s="197"/>
      <c r="D539" s="198" t="s">
        <v>176</v>
      </c>
      <c r="E539" s="199" t="s">
        <v>79</v>
      </c>
      <c r="F539" s="200" t="s">
        <v>864</v>
      </c>
      <c r="G539" s="197"/>
      <c r="H539" s="201">
        <v>1</v>
      </c>
      <c r="I539" s="202"/>
      <c r="J539" s="197"/>
      <c r="K539" s="197"/>
      <c r="L539" s="203"/>
      <c r="M539" s="204"/>
      <c r="N539" s="205"/>
      <c r="O539" s="205"/>
      <c r="P539" s="205"/>
      <c r="Q539" s="205"/>
      <c r="R539" s="205"/>
      <c r="S539" s="205"/>
      <c r="T539" s="206"/>
      <c r="AT539" s="207" t="s">
        <v>176</v>
      </c>
      <c r="AU539" s="207" t="s">
        <v>90</v>
      </c>
      <c r="AV539" s="13" t="s">
        <v>90</v>
      </c>
      <c r="AW539" s="13" t="s">
        <v>39</v>
      </c>
      <c r="AX539" s="13" t="s">
        <v>81</v>
      </c>
      <c r="AY539" s="207" t="s">
        <v>165</v>
      </c>
    </row>
    <row r="540" spans="1:65" s="2" customFormat="1" ht="37.9" customHeight="1">
      <c r="A540" s="34"/>
      <c r="B540" s="35"/>
      <c r="C540" s="178" t="s">
        <v>995</v>
      </c>
      <c r="D540" s="178" t="s">
        <v>167</v>
      </c>
      <c r="E540" s="179" t="s">
        <v>996</v>
      </c>
      <c r="F540" s="180" t="s">
        <v>997</v>
      </c>
      <c r="G540" s="181" t="s">
        <v>232</v>
      </c>
      <c r="H540" s="182">
        <v>3</v>
      </c>
      <c r="I540" s="183"/>
      <c r="J540" s="184">
        <f>ROUND(I540*H540,2)</f>
        <v>0</v>
      </c>
      <c r="K540" s="180" t="s">
        <v>171</v>
      </c>
      <c r="L540" s="39"/>
      <c r="M540" s="185" t="s">
        <v>79</v>
      </c>
      <c r="N540" s="186" t="s">
        <v>51</v>
      </c>
      <c r="O540" s="64"/>
      <c r="P540" s="187">
        <f>O540*H540</f>
        <v>0</v>
      </c>
      <c r="Q540" s="187">
        <v>0</v>
      </c>
      <c r="R540" s="187">
        <f>Q540*H540</f>
        <v>0</v>
      </c>
      <c r="S540" s="187">
        <v>0</v>
      </c>
      <c r="T540" s="188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89" t="s">
        <v>270</v>
      </c>
      <c r="AT540" s="189" t="s">
        <v>167</v>
      </c>
      <c r="AU540" s="189" t="s">
        <v>90</v>
      </c>
      <c r="AY540" s="16" t="s">
        <v>165</v>
      </c>
      <c r="BE540" s="190">
        <f>IF(N540="základní",J540,0)</f>
        <v>0</v>
      </c>
      <c r="BF540" s="190">
        <f>IF(N540="snížená",J540,0)</f>
        <v>0</v>
      </c>
      <c r="BG540" s="190">
        <f>IF(N540="zákl. přenesená",J540,0)</f>
        <v>0</v>
      </c>
      <c r="BH540" s="190">
        <f>IF(N540="sníž. přenesená",J540,0)</f>
        <v>0</v>
      </c>
      <c r="BI540" s="190">
        <f>IF(N540="nulová",J540,0)</f>
        <v>0</v>
      </c>
      <c r="BJ540" s="16" t="s">
        <v>88</v>
      </c>
      <c r="BK540" s="190">
        <f>ROUND(I540*H540,2)</f>
        <v>0</v>
      </c>
      <c r="BL540" s="16" t="s">
        <v>270</v>
      </c>
      <c r="BM540" s="189" t="s">
        <v>998</v>
      </c>
    </row>
    <row r="541" spans="1:65" s="2" customFormat="1">
      <c r="A541" s="34"/>
      <c r="B541" s="35"/>
      <c r="C541" s="36"/>
      <c r="D541" s="191" t="s">
        <v>174</v>
      </c>
      <c r="E541" s="36"/>
      <c r="F541" s="192" t="s">
        <v>999</v>
      </c>
      <c r="G541" s="36"/>
      <c r="H541" s="36"/>
      <c r="I541" s="193"/>
      <c r="J541" s="36"/>
      <c r="K541" s="36"/>
      <c r="L541" s="39"/>
      <c r="M541" s="194"/>
      <c r="N541" s="195"/>
      <c r="O541" s="64"/>
      <c r="P541" s="64"/>
      <c r="Q541" s="64"/>
      <c r="R541" s="64"/>
      <c r="S541" s="64"/>
      <c r="T541" s="65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T541" s="16" t="s">
        <v>174</v>
      </c>
      <c r="AU541" s="16" t="s">
        <v>90</v>
      </c>
    </row>
    <row r="542" spans="1:65" s="2" customFormat="1" ht="24.2" customHeight="1">
      <c r="A542" s="34"/>
      <c r="B542" s="35"/>
      <c r="C542" s="208" t="s">
        <v>1000</v>
      </c>
      <c r="D542" s="208" t="s">
        <v>322</v>
      </c>
      <c r="E542" s="209" t="s">
        <v>1001</v>
      </c>
      <c r="F542" s="210" t="s">
        <v>1002</v>
      </c>
      <c r="G542" s="211" t="s">
        <v>232</v>
      </c>
      <c r="H542" s="212">
        <v>3</v>
      </c>
      <c r="I542" s="213"/>
      <c r="J542" s="214">
        <f>ROUND(I542*H542,2)</f>
        <v>0</v>
      </c>
      <c r="K542" s="210" t="s">
        <v>171</v>
      </c>
      <c r="L542" s="215"/>
      <c r="M542" s="216" t="s">
        <v>79</v>
      </c>
      <c r="N542" s="217" t="s">
        <v>51</v>
      </c>
      <c r="O542" s="64"/>
      <c r="P542" s="187">
        <f>O542*H542</f>
        <v>0</v>
      </c>
      <c r="Q542" s="187">
        <v>9.0000000000000006E-5</v>
      </c>
      <c r="R542" s="187">
        <f>Q542*H542</f>
        <v>2.7E-4</v>
      </c>
      <c r="S542" s="187">
        <v>0</v>
      </c>
      <c r="T542" s="188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89" t="s">
        <v>375</v>
      </c>
      <c r="AT542" s="189" t="s">
        <v>322</v>
      </c>
      <c r="AU542" s="189" t="s">
        <v>90</v>
      </c>
      <c r="AY542" s="16" t="s">
        <v>165</v>
      </c>
      <c r="BE542" s="190">
        <f>IF(N542="základní",J542,0)</f>
        <v>0</v>
      </c>
      <c r="BF542" s="190">
        <f>IF(N542="snížená",J542,0)</f>
        <v>0</v>
      </c>
      <c r="BG542" s="190">
        <f>IF(N542="zákl. přenesená",J542,0)</f>
        <v>0</v>
      </c>
      <c r="BH542" s="190">
        <f>IF(N542="sníž. přenesená",J542,0)</f>
        <v>0</v>
      </c>
      <c r="BI542" s="190">
        <f>IF(N542="nulová",J542,0)</f>
        <v>0</v>
      </c>
      <c r="BJ542" s="16" t="s">
        <v>88</v>
      </c>
      <c r="BK542" s="190">
        <f>ROUND(I542*H542,2)</f>
        <v>0</v>
      </c>
      <c r="BL542" s="16" t="s">
        <v>270</v>
      </c>
      <c r="BM542" s="189" t="s">
        <v>1003</v>
      </c>
    </row>
    <row r="543" spans="1:65" s="13" customFormat="1">
      <c r="B543" s="196"/>
      <c r="C543" s="197"/>
      <c r="D543" s="198" t="s">
        <v>176</v>
      </c>
      <c r="E543" s="199" t="s">
        <v>79</v>
      </c>
      <c r="F543" s="200" t="s">
        <v>1004</v>
      </c>
      <c r="G543" s="197"/>
      <c r="H543" s="201">
        <v>3</v>
      </c>
      <c r="I543" s="202"/>
      <c r="J543" s="197"/>
      <c r="K543" s="197"/>
      <c r="L543" s="203"/>
      <c r="M543" s="204"/>
      <c r="N543" s="205"/>
      <c r="O543" s="205"/>
      <c r="P543" s="205"/>
      <c r="Q543" s="205"/>
      <c r="R543" s="205"/>
      <c r="S543" s="205"/>
      <c r="T543" s="206"/>
      <c r="AT543" s="207" t="s">
        <v>176</v>
      </c>
      <c r="AU543" s="207" t="s">
        <v>90</v>
      </c>
      <c r="AV543" s="13" t="s">
        <v>90</v>
      </c>
      <c r="AW543" s="13" t="s">
        <v>39</v>
      </c>
      <c r="AX543" s="13" t="s">
        <v>81</v>
      </c>
      <c r="AY543" s="207" t="s">
        <v>165</v>
      </c>
    </row>
    <row r="544" spans="1:65" s="2" customFormat="1" ht="44.25" customHeight="1">
      <c r="A544" s="34"/>
      <c r="B544" s="35"/>
      <c r="C544" s="178" t="s">
        <v>1005</v>
      </c>
      <c r="D544" s="178" t="s">
        <v>167</v>
      </c>
      <c r="E544" s="179" t="s">
        <v>1006</v>
      </c>
      <c r="F544" s="180" t="s">
        <v>1007</v>
      </c>
      <c r="G544" s="181" t="s">
        <v>232</v>
      </c>
      <c r="H544" s="182">
        <v>4</v>
      </c>
      <c r="I544" s="183"/>
      <c r="J544" s="184">
        <f>ROUND(I544*H544,2)</f>
        <v>0</v>
      </c>
      <c r="K544" s="180" t="s">
        <v>171</v>
      </c>
      <c r="L544" s="39"/>
      <c r="M544" s="185" t="s">
        <v>79</v>
      </c>
      <c r="N544" s="186" t="s">
        <v>51</v>
      </c>
      <c r="O544" s="64"/>
      <c r="P544" s="187">
        <f>O544*H544</f>
        <v>0</v>
      </c>
      <c r="Q544" s="187">
        <v>0</v>
      </c>
      <c r="R544" s="187">
        <f>Q544*H544</f>
        <v>0</v>
      </c>
      <c r="S544" s="187">
        <v>0</v>
      </c>
      <c r="T544" s="188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89" t="s">
        <v>270</v>
      </c>
      <c r="AT544" s="189" t="s">
        <v>167</v>
      </c>
      <c r="AU544" s="189" t="s">
        <v>90</v>
      </c>
      <c r="AY544" s="16" t="s">
        <v>165</v>
      </c>
      <c r="BE544" s="190">
        <f>IF(N544="základní",J544,0)</f>
        <v>0</v>
      </c>
      <c r="BF544" s="190">
        <f>IF(N544="snížená",J544,0)</f>
        <v>0</v>
      </c>
      <c r="BG544" s="190">
        <f>IF(N544="zákl. přenesená",J544,0)</f>
        <v>0</v>
      </c>
      <c r="BH544" s="190">
        <f>IF(N544="sníž. přenesená",J544,0)</f>
        <v>0</v>
      </c>
      <c r="BI544" s="190">
        <f>IF(N544="nulová",J544,0)</f>
        <v>0</v>
      </c>
      <c r="BJ544" s="16" t="s">
        <v>88</v>
      </c>
      <c r="BK544" s="190">
        <f>ROUND(I544*H544,2)</f>
        <v>0</v>
      </c>
      <c r="BL544" s="16" t="s">
        <v>270</v>
      </c>
      <c r="BM544" s="189" t="s">
        <v>1008</v>
      </c>
    </row>
    <row r="545" spans="1:65" s="2" customFormat="1">
      <c r="A545" s="34"/>
      <c r="B545" s="35"/>
      <c r="C545" s="36"/>
      <c r="D545" s="191" t="s">
        <v>174</v>
      </c>
      <c r="E545" s="36"/>
      <c r="F545" s="192" t="s">
        <v>1009</v>
      </c>
      <c r="G545" s="36"/>
      <c r="H545" s="36"/>
      <c r="I545" s="193"/>
      <c r="J545" s="36"/>
      <c r="K545" s="36"/>
      <c r="L545" s="39"/>
      <c r="M545" s="194"/>
      <c r="N545" s="195"/>
      <c r="O545" s="64"/>
      <c r="P545" s="64"/>
      <c r="Q545" s="64"/>
      <c r="R545" s="64"/>
      <c r="S545" s="64"/>
      <c r="T545" s="65"/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T545" s="16" t="s">
        <v>174</v>
      </c>
      <c r="AU545" s="16" t="s">
        <v>90</v>
      </c>
    </row>
    <row r="546" spans="1:65" s="2" customFormat="1" ht="24.2" customHeight="1">
      <c r="A546" s="34"/>
      <c r="B546" s="35"/>
      <c r="C546" s="208" t="s">
        <v>1010</v>
      </c>
      <c r="D546" s="208" t="s">
        <v>322</v>
      </c>
      <c r="E546" s="209" t="s">
        <v>1011</v>
      </c>
      <c r="F546" s="210" t="s">
        <v>1012</v>
      </c>
      <c r="G546" s="211" t="s">
        <v>232</v>
      </c>
      <c r="H546" s="212">
        <v>4</v>
      </c>
      <c r="I546" s="213"/>
      <c r="J546" s="214">
        <f>ROUND(I546*H546,2)</f>
        <v>0</v>
      </c>
      <c r="K546" s="210" t="s">
        <v>171</v>
      </c>
      <c r="L546" s="215"/>
      <c r="M546" s="216" t="s">
        <v>79</v>
      </c>
      <c r="N546" s="217" t="s">
        <v>51</v>
      </c>
      <c r="O546" s="64"/>
      <c r="P546" s="187">
        <f>O546*H546</f>
        <v>0</v>
      </c>
      <c r="Q546" s="187">
        <v>1.2E-4</v>
      </c>
      <c r="R546" s="187">
        <f>Q546*H546</f>
        <v>4.8000000000000001E-4</v>
      </c>
      <c r="S546" s="187">
        <v>0</v>
      </c>
      <c r="T546" s="188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89" t="s">
        <v>375</v>
      </c>
      <c r="AT546" s="189" t="s">
        <v>322</v>
      </c>
      <c r="AU546" s="189" t="s">
        <v>90</v>
      </c>
      <c r="AY546" s="16" t="s">
        <v>165</v>
      </c>
      <c r="BE546" s="190">
        <f>IF(N546="základní",J546,0)</f>
        <v>0</v>
      </c>
      <c r="BF546" s="190">
        <f>IF(N546="snížená",J546,0)</f>
        <v>0</v>
      </c>
      <c r="BG546" s="190">
        <f>IF(N546="zákl. přenesená",J546,0)</f>
        <v>0</v>
      </c>
      <c r="BH546" s="190">
        <f>IF(N546="sníž. přenesená",J546,0)</f>
        <v>0</v>
      </c>
      <c r="BI546" s="190">
        <f>IF(N546="nulová",J546,0)</f>
        <v>0</v>
      </c>
      <c r="BJ546" s="16" t="s">
        <v>88</v>
      </c>
      <c r="BK546" s="190">
        <f>ROUND(I546*H546,2)</f>
        <v>0</v>
      </c>
      <c r="BL546" s="16" t="s">
        <v>270</v>
      </c>
      <c r="BM546" s="189" t="s">
        <v>1013</v>
      </c>
    </row>
    <row r="547" spans="1:65" s="13" customFormat="1">
      <c r="B547" s="196"/>
      <c r="C547" s="197"/>
      <c r="D547" s="198" t="s">
        <v>176</v>
      </c>
      <c r="E547" s="199" t="s">
        <v>79</v>
      </c>
      <c r="F547" s="200" t="s">
        <v>1014</v>
      </c>
      <c r="G547" s="197"/>
      <c r="H547" s="201">
        <v>4</v>
      </c>
      <c r="I547" s="202"/>
      <c r="J547" s="197"/>
      <c r="K547" s="197"/>
      <c r="L547" s="203"/>
      <c r="M547" s="204"/>
      <c r="N547" s="205"/>
      <c r="O547" s="205"/>
      <c r="P547" s="205"/>
      <c r="Q547" s="205"/>
      <c r="R547" s="205"/>
      <c r="S547" s="205"/>
      <c r="T547" s="206"/>
      <c r="AT547" s="207" t="s">
        <v>176</v>
      </c>
      <c r="AU547" s="207" t="s">
        <v>90</v>
      </c>
      <c r="AV547" s="13" t="s">
        <v>90</v>
      </c>
      <c r="AW547" s="13" t="s">
        <v>39</v>
      </c>
      <c r="AX547" s="13" t="s">
        <v>81</v>
      </c>
      <c r="AY547" s="207" t="s">
        <v>165</v>
      </c>
    </row>
    <row r="548" spans="1:65" s="2" customFormat="1" ht="24.2" customHeight="1">
      <c r="A548" s="34"/>
      <c r="B548" s="35"/>
      <c r="C548" s="178" t="s">
        <v>1015</v>
      </c>
      <c r="D548" s="178" t="s">
        <v>167</v>
      </c>
      <c r="E548" s="179" t="s">
        <v>1016</v>
      </c>
      <c r="F548" s="180" t="s">
        <v>1017</v>
      </c>
      <c r="G548" s="181" t="s">
        <v>232</v>
      </c>
      <c r="H548" s="182">
        <v>2</v>
      </c>
      <c r="I548" s="183"/>
      <c r="J548" s="184">
        <f>ROUND(I548*H548,2)</f>
        <v>0</v>
      </c>
      <c r="K548" s="180" t="s">
        <v>171</v>
      </c>
      <c r="L548" s="39"/>
      <c r="M548" s="185" t="s">
        <v>79</v>
      </c>
      <c r="N548" s="186" t="s">
        <v>51</v>
      </c>
      <c r="O548" s="64"/>
      <c r="P548" s="187">
        <f>O548*H548</f>
        <v>0</v>
      </c>
      <c r="Q548" s="187">
        <v>0</v>
      </c>
      <c r="R548" s="187">
        <f>Q548*H548</f>
        <v>0</v>
      </c>
      <c r="S548" s="187">
        <v>0</v>
      </c>
      <c r="T548" s="188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89" t="s">
        <v>270</v>
      </c>
      <c r="AT548" s="189" t="s">
        <v>167</v>
      </c>
      <c r="AU548" s="189" t="s">
        <v>90</v>
      </c>
      <c r="AY548" s="16" t="s">
        <v>165</v>
      </c>
      <c r="BE548" s="190">
        <f>IF(N548="základní",J548,0)</f>
        <v>0</v>
      </c>
      <c r="BF548" s="190">
        <f>IF(N548="snížená",J548,0)</f>
        <v>0</v>
      </c>
      <c r="BG548" s="190">
        <f>IF(N548="zákl. přenesená",J548,0)</f>
        <v>0</v>
      </c>
      <c r="BH548" s="190">
        <f>IF(N548="sníž. přenesená",J548,0)</f>
        <v>0</v>
      </c>
      <c r="BI548" s="190">
        <f>IF(N548="nulová",J548,0)</f>
        <v>0</v>
      </c>
      <c r="BJ548" s="16" t="s">
        <v>88</v>
      </c>
      <c r="BK548" s="190">
        <f>ROUND(I548*H548,2)</f>
        <v>0</v>
      </c>
      <c r="BL548" s="16" t="s">
        <v>270</v>
      </c>
      <c r="BM548" s="189" t="s">
        <v>1018</v>
      </c>
    </row>
    <row r="549" spans="1:65" s="2" customFormat="1">
      <c r="A549" s="34"/>
      <c r="B549" s="35"/>
      <c r="C549" s="36"/>
      <c r="D549" s="191" t="s">
        <v>174</v>
      </c>
      <c r="E549" s="36"/>
      <c r="F549" s="192" t="s">
        <v>1019</v>
      </c>
      <c r="G549" s="36"/>
      <c r="H549" s="36"/>
      <c r="I549" s="193"/>
      <c r="J549" s="36"/>
      <c r="K549" s="36"/>
      <c r="L549" s="39"/>
      <c r="M549" s="194"/>
      <c r="N549" s="195"/>
      <c r="O549" s="64"/>
      <c r="P549" s="64"/>
      <c r="Q549" s="64"/>
      <c r="R549" s="64"/>
      <c r="S549" s="64"/>
      <c r="T549" s="65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6" t="s">
        <v>174</v>
      </c>
      <c r="AU549" s="16" t="s">
        <v>90</v>
      </c>
    </row>
    <row r="550" spans="1:65" s="2" customFormat="1" ht="16.5" customHeight="1">
      <c r="A550" s="34"/>
      <c r="B550" s="35"/>
      <c r="C550" s="208" t="s">
        <v>1020</v>
      </c>
      <c r="D550" s="208" t="s">
        <v>322</v>
      </c>
      <c r="E550" s="209" t="s">
        <v>1021</v>
      </c>
      <c r="F550" s="210" t="s">
        <v>1022</v>
      </c>
      <c r="G550" s="211" t="s">
        <v>232</v>
      </c>
      <c r="H550" s="212">
        <v>1</v>
      </c>
      <c r="I550" s="213"/>
      <c r="J550" s="214">
        <f>ROUND(I550*H550,2)</f>
        <v>0</v>
      </c>
      <c r="K550" s="210" t="s">
        <v>79</v>
      </c>
      <c r="L550" s="215"/>
      <c r="M550" s="216" t="s">
        <v>79</v>
      </c>
      <c r="N550" s="217" t="s">
        <v>51</v>
      </c>
      <c r="O550" s="64"/>
      <c r="P550" s="187">
        <f>O550*H550</f>
        <v>0</v>
      </c>
      <c r="Q550" s="187">
        <v>3.2000000000000003E-4</v>
      </c>
      <c r="R550" s="187">
        <f>Q550*H550</f>
        <v>3.2000000000000003E-4</v>
      </c>
      <c r="S550" s="187">
        <v>0</v>
      </c>
      <c r="T550" s="188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89" t="s">
        <v>375</v>
      </c>
      <c r="AT550" s="189" t="s">
        <v>322</v>
      </c>
      <c r="AU550" s="189" t="s">
        <v>90</v>
      </c>
      <c r="AY550" s="16" t="s">
        <v>165</v>
      </c>
      <c r="BE550" s="190">
        <f>IF(N550="základní",J550,0)</f>
        <v>0</v>
      </c>
      <c r="BF550" s="190">
        <f>IF(N550="snížená",J550,0)</f>
        <v>0</v>
      </c>
      <c r="BG550" s="190">
        <f>IF(N550="zákl. přenesená",J550,0)</f>
        <v>0</v>
      </c>
      <c r="BH550" s="190">
        <f>IF(N550="sníž. přenesená",J550,0)</f>
        <v>0</v>
      </c>
      <c r="BI550" s="190">
        <f>IF(N550="nulová",J550,0)</f>
        <v>0</v>
      </c>
      <c r="BJ550" s="16" t="s">
        <v>88</v>
      </c>
      <c r="BK550" s="190">
        <f>ROUND(I550*H550,2)</f>
        <v>0</v>
      </c>
      <c r="BL550" s="16" t="s">
        <v>270</v>
      </c>
      <c r="BM550" s="189" t="s">
        <v>1023</v>
      </c>
    </row>
    <row r="551" spans="1:65" s="13" customFormat="1">
      <c r="B551" s="196"/>
      <c r="C551" s="197"/>
      <c r="D551" s="198" t="s">
        <v>176</v>
      </c>
      <c r="E551" s="199" t="s">
        <v>79</v>
      </c>
      <c r="F551" s="200" t="s">
        <v>864</v>
      </c>
      <c r="G551" s="197"/>
      <c r="H551" s="201">
        <v>1</v>
      </c>
      <c r="I551" s="202"/>
      <c r="J551" s="197"/>
      <c r="K551" s="197"/>
      <c r="L551" s="203"/>
      <c r="M551" s="204"/>
      <c r="N551" s="205"/>
      <c r="O551" s="205"/>
      <c r="P551" s="205"/>
      <c r="Q551" s="205"/>
      <c r="R551" s="205"/>
      <c r="S551" s="205"/>
      <c r="T551" s="206"/>
      <c r="AT551" s="207" t="s">
        <v>176</v>
      </c>
      <c r="AU551" s="207" t="s">
        <v>90</v>
      </c>
      <c r="AV551" s="13" t="s">
        <v>90</v>
      </c>
      <c r="AW551" s="13" t="s">
        <v>39</v>
      </c>
      <c r="AX551" s="13" t="s">
        <v>81</v>
      </c>
      <c r="AY551" s="207" t="s">
        <v>165</v>
      </c>
    </row>
    <row r="552" spans="1:65" s="2" customFormat="1" ht="16.5" customHeight="1">
      <c r="A552" s="34"/>
      <c r="B552" s="35"/>
      <c r="C552" s="208" t="s">
        <v>1024</v>
      </c>
      <c r="D552" s="208" t="s">
        <v>322</v>
      </c>
      <c r="E552" s="209" t="s">
        <v>1025</v>
      </c>
      <c r="F552" s="210" t="s">
        <v>1026</v>
      </c>
      <c r="G552" s="211" t="s">
        <v>232</v>
      </c>
      <c r="H552" s="212">
        <v>1</v>
      </c>
      <c r="I552" s="213"/>
      <c r="J552" s="214">
        <f>ROUND(I552*H552,2)</f>
        <v>0</v>
      </c>
      <c r="K552" s="210" t="s">
        <v>79</v>
      </c>
      <c r="L552" s="215"/>
      <c r="M552" s="216" t="s">
        <v>79</v>
      </c>
      <c r="N552" s="217" t="s">
        <v>51</v>
      </c>
      <c r="O552" s="64"/>
      <c r="P552" s="187">
        <f>O552*H552</f>
        <v>0</v>
      </c>
      <c r="Q552" s="187">
        <v>3.1E-4</v>
      </c>
      <c r="R552" s="187">
        <f>Q552*H552</f>
        <v>3.1E-4</v>
      </c>
      <c r="S552" s="187">
        <v>0</v>
      </c>
      <c r="T552" s="188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89" t="s">
        <v>375</v>
      </c>
      <c r="AT552" s="189" t="s">
        <v>322</v>
      </c>
      <c r="AU552" s="189" t="s">
        <v>90</v>
      </c>
      <c r="AY552" s="16" t="s">
        <v>165</v>
      </c>
      <c r="BE552" s="190">
        <f>IF(N552="základní",J552,0)</f>
        <v>0</v>
      </c>
      <c r="BF552" s="190">
        <f>IF(N552="snížená",J552,0)</f>
        <v>0</v>
      </c>
      <c r="BG552" s="190">
        <f>IF(N552="zákl. přenesená",J552,0)</f>
        <v>0</v>
      </c>
      <c r="BH552" s="190">
        <f>IF(N552="sníž. přenesená",J552,0)</f>
        <v>0</v>
      </c>
      <c r="BI552" s="190">
        <f>IF(N552="nulová",J552,0)</f>
        <v>0</v>
      </c>
      <c r="BJ552" s="16" t="s">
        <v>88</v>
      </c>
      <c r="BK552" s="190">
        <f>ROUND(I552*H552,2)</f>
        <v>0</v>
      </c>
      <c r="BL552" s="16" t="s">
        <v>270</v>
      </c>
      <c r="BM552" s="189" t="s">
        <v>1027</v>
      </c>
    </row>
    <row r="553" spans="1:65" s="13" customFormat="1">
      <c r="B553" s="196"/>
      <c r="C553" s="197"/>
      <c r="D553" s="198" t="s">
        <v>176</v>
      </c>
      <c r="E553" s="199" t="s">
        <v>79</v>
      </c>
      <c r="F553" s="200" t="s">
        <v>864</v>
      </c>
      <c r="G553" s="197"/>
      <c r="H553" s="201">
        <v>1</v>
      </c>
      <c r="I553" s="202"/>
      <c r="J553" s="197"/>
      <c r="K553" s="197"/>
      <c r="L553" s="203"/>
      <c r="M553" s="204"/>
      <c r="N553" s="205"/>
      <c r="O553" s="205"/>
      <c r="P553" s="205"/>
      <c r="Q553" s="205"/>
      <c r="R553" s="205"/>
      <c r="S553" s="205"/>
      <c r="T553" s="206"/>
      <c r="AT553" s="207" t="s">
        <v>176</v>
      </c>
      <c r="AU553" s="207" t="s">
        <v>90</v>
      </c>
      <c r="AV553" s="13" t="s">
        <v>90</v>
      </c>
      <c r="AW553" s="13" t="s">
        <v>39</v>
      </c>
      <c r="AX553" s="13" t="s">
        <v>81</v>
      </c>
      <c r="AY553" s="207" t="s">
        <v>165</v>
      </c>
    </row>
    <row r="554" spans="1:65" s="2" customFormat="1" ht="37.9" customHeight="1">
      <c r="A554" s="34"/>
      <c r="B554" s="35"/>
      <c r="C554" s="178" t="s">
        <v>1028</v>
      </c>
      <c r="D554" s="178" t="s">
        <v>167</v>
      </c>
      <c r="E554" s="179" t="s">
        <v>1029</v>
      </c>
      <c r="F554" s="180" t="s">
        <v>1030</v>
      </c>
      <c r="G554" s="181" t="s">
        <v>232</v>
      </c>
      <c r="H554" s="182">
        <v>1</v>
      </c>
      <c r="I554" s="183"/>
      <c r="J554" s="184">
        <f>ROUND(I554*H554,2)</f>
        <v>0</v>
      </c>
      <c r="K554" s="180" t="s">
        <v>171</v>
      </c>
      <c r="L554" s="39"/>
      <c r="M554" s="185" t="s">
        <v>79</v>
      </c>
      <c r="N554" s="186" t="s">
        <v>51</v>
      </c>
      <c r="O554" s="64"/>
      <c r="P554" s="187">
        <f>O554*H554</f>
        <v>0</v>
      </c>
      <c r="Q554" s="187">
        <v>0</v>
      </c>
      <c r="R554" s="187">
        <f>Q554*H554</f>
        <v>0</v>
      </c>
      <c r="S554" s="187">
        <v>0</v>
      </c>
      <c r="T554" s="188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89" t="s">
        <v>270</v>
      </c>
      <c r="AT554" s="189" t="s">
        <v>167</v>
      </c>
      <c r="AU554" s="189" t="s">
        <v>90</v>
      </c>
      <c r="AY554" s="16" t="s">
        <v>165</v>
      </c>
      <c r="BE554" s="190">
        <f>IF(N554="základní",J554,0)</f>
        <v>0</v>
      </c>
      <c r="BF554" s="190">
        <f>IF(N554="snížená",J554,0)</f>
        <v>0</v>
      </c>
      <c r="BG554" s="190">
        <f>IF(N554="zákl. přenesená",J554,0)</f>
        <v>0</v>
      </c>
      <c r="BH554" s="190">
        <f>IF(N554="sníž. přenesená",J554,0)</f>
        <v>0</v>
      </c>
      <c r="BI554" s="190">
        <f>IF(N554="nulová",J554,0)</f>
        <v>0</v>
      </c>
      <c r="BJ554" s="16" t="s">
        <v>88</v>
      </c>
      <c r="BK554" s="190">
        <f>ROUND(I554*H554,2)</f>
        <v>0</v>
      </c>
      <c r="BL554" s="16" t="s">
        <v>270</v>
      </c>
      <c r="BM554" s="189" t="s">
        <v>1031</v>
      </c>
    </row>
    <row r="555" spans="1:65" s="2" customFormat="1">
      <c r="A555" s="34"/>
      <c r="B555" s="35"/>
      <c r="C555" s="36"/>
      <c r="D555" s="191" t="s">
        <v>174</v>
      </c>
      <c r="E555" s="36"/>
      <c r="F555" s="192" t="s">
        <v>1032</v>
      </c>
      <c r="G555" s="36"/>
      <c r="H555" s="36"/>
      <c r="I555" s="193"/>
      <c r="J555" s="36"/>
      <c r="K555" s="36"/>
      <c r="L555" s="39"/>
      <c r="M555" s="194"/>
      <c r="N555" s="195"/>
      <c r="O555" s="64"/>
      <c r="P555" s="64"/>
      <c r="Q555" s="64"/>
      <c r="R555" s="64"/>
      <c r="S555" s="64"/>
      <c r="T555" s="65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6" t="s">
        <v>174</v>
      </c>
      <c r="AU555" s="16" t="s">
        <v>90</v>
      </c>
    </row>
    <row r="556" spans="1:65" s="2" customFormat="1" ht="24.2" customHeight="1">
      <c r="A556" s="34"/>
      <c r="B556" s="35"/>
      <c r="C556" s="208" t="s">
        <v>1033</v>
      </c>
      <c r="D556" s="208" t="s">
        <v>322</v>
      </c>
      <c r="E556" s="209" t="s">
        <v>1034</v>
      </c>
      <c r="F556" s="210" t="s">
        <v>1035</v>
      </c>
      <c r="G556" s="211" t="s">
        <v>232</v>
      </c>
      <c r="H556" s="212">
        <v>1</v>
      </c>
      <c r="I556" s="213"/>
      <c r="J556" s="214">
        <f>ROUND(I556*H556,2)</f>
        <v>0</v>
      </c>
      <c r="K556" s="210" t="s">
        <v>79</v>
      </c>
      <c r="L556" s="215"/>
      <c r="M556" s="216" t="s">
        <v>79</v>
      </c>
      <c r="N556" s="217" t="s">
        <v>51</v>
      </c>
      <c r="O556" s="64"/>
      <c r="P556" s="187">
        <f>O556*H556</f>
        <v>0</v>
      </c>
      <c r="Q556" s="187">
        <v>6.0000000000000002E-5</v>
      </c>
      <c r="R556" s="187">
        <f>Q556*H556</f>
        <v>6.0000000000000002E-5</v>
      </c>
      <c r="S556" s="187">
        <v>0</v>
      </c>
      <c r="T556" s="188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89" t="s">
        <v>375</v>
      </c>
      <c r="AT556" s="189" t="s">
        <v>322</v>
      </c>
      <c r="AU556" s="189" t="s">
        <v>90</v>
      </c>
      <c r="AY556" s="16" t="s">
        <v>165</v>
      </c>
      <c r="BE556" s="190">
        <f>IF(N556="základní",J556,0)</f>
        <v>0</v>
      </c>
      <c r="BF556" s="190">
        <f>IF(N556="snížená",J556,0)</f>
        <v>0</v>
      </c>
      <c r="BG556" s="190">
        <f>IF(N556="zákl. přenesená",J556,0)</f>
        <v>0</v>
      </c>
      <c r="BH556" s="190">
        <f>IF(N556="sníž. přenesená",J556,0)</f>
        <v>0</v>
      </c>
      <c r="BI556" s="190">
        <f>IF(N556="nulová",J556,0)</f>
        <v>0</v>
      </c>
      <c r="BJ556" s="16" t="s">
        <v>88</v>
      </c>
      <c r="BK556" s="190">
        <f>ROUND(I556*H556,2)</f>
        <v>0</v>
      </c>
      <c r="BL556" s="16" t="s">
        <v>270</v>
      </c>
      <c r="BM556" s="189" t="s">
        <v>1036</v>
      </c>
    </row>
    <row r="557" spans="1:65" s="13" customFormat="1">
      <c r="B557" s="196"/>
      <c r="C557" s="197"/>
      <c r="D557" s="198" t="s">
        <v>176</v>
      </c>
      <c r="E557" s="199" t="s">
        <v>79</v>
      </c>
      <c r="F557" s="200" t="s">
        <v>864</v>
      </c>
      <c r="G557" s="197"/>
      <c r="H557" s="201">
        <v>1</v>
      </c>
      <c r="I557" s="202"/>
      <c r="J557" s="197"/>
      <c r="K557" s="197"/>
      <c r="L557" s="203"/>
      <c r="M557" s="204"/>
      <c r="N557" s="205"/>
      <c r="O557" s="205"/>
      <c r="P557" s="205"/>
      <c r="Q557" s="205"/>
      <c r="R557" s="205"/>
      <c r="S557" s="205"/>
      <c r="T557" s="206"/>
      <c r="AT557" s="207" t="s">
        <v>176</v>
      </c>
      <c r="AU557" s="207" t="s">
        <v>90</v>
      </c>
      <c r="AV557" s="13" t="s">
        <v>90</v>
      </c>
      <c r="AW557" s="13" t="s">
        <v>39</v>
      </c>
      <c r="AX557" s="13" t="s">
        <v>81</v>
      </c>
      <c r="AY557" s="207" t="s">
        <v>165</v>
      </c>
    </row>
    <row r="558" spans="1:65" s="2" customFormat="1" ht="16.5" customHeight="1">
      <c r="A558" s="34"/>
      <c r="B558" s="35"/>
      <c r="C558" s="208" t="s">
        <v>1037</v>
      </c>
      <c r="D558" s="208" t="s">
        <v>322</v>
      </c>
      <c r="E558" s="209" t="s">
        <v>1038</v>
      </c>
      <c r="F558" s="210" t="s">
        <v>1039</v>
      </c>
      <c r="G558" s="211" t="s">
        <v>232</v>
      </c>
      <c r="H558" s="212">
        <v>5</v>
      </c>
      <c r="I558" s="213"/>
      <c r="J558" s="214">
        <f>ROUND(I558*H558,2)</f>
        <v>0</v>
      </c>
      <c r="K558" s="210" t="s">
        <v>79</v>
      </c>
      <c r="L558" s="215"/>
      <c r="M558" s="216" t="s">
        <v>79</v>
      </c>
      <c r="N558" s="217" t="s">
        <v>51</v>
      </c>
      <c r="O558" s="64"/>
      <c r="P558" s="187">
        <f>O558*H558</f>
        <v>0</v>
      </c>
      <c r="Q558" s="187">
        <v>1.0000000000000001E-5</v>
      </c>
      <c r="R558" s="187">
        <f>Q558*H558</f>
        <v>5.0000000000000002E-5</v>
      </c>
      <c r="S558" s="187">
        <v>0</v>
      </c>
      <c r="T558" s="188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89" t="s">
        <v>375</v>
      </c>
      <c r="AT558" s="189" t="s">
        <v>322</v>
      </c>
      <c r="AU558" s="189" t="s">
        <v>90</v>
      </c>
      <c r="AY558" s="16" t="s">
        <v>165</v>
      </c>
      <c r="BE558" s="190">
        <f>IF(N558="základní",J558,0)</f>
        <v>0</v>
      </c>
      <c r="BF558" s="190">
        <f>IF(N558="snížená",J558,0)</f>
        <v>0</v>
      </c>
      <c r="BG558" s="190">
        <f>IF(N558="zákl. přenesená",J558,0)</f>
        <v>0</v>
      </c>
      <c r="BH558" s="190">
        <f>IF(N558="sníž. přenesená",J558,0)</f>
        <v>0</v>
      </c>
      <c r="BI558" s="190">
        <f>IF(N558="nulová",J558,0)</f>
        <v>0</v>
      </c>
      <c r="BJ558" s="16" t="s">
        <v>88</v>
      </c>
      <c r="BK558" s="190">
        <f>ROUND(I558*H558,2)</f>
        <v>0</v>
      </c>
      <c r="BL558" s="16" t="s">
        <v>270</v>
      </c>
      <c r="BM558" s="189" t="s">
        <v>1040</v>
      </c>
    </row>
    <row r="559" spans="1:65" s="13" customFormat="1">
      <c r="B559" s="196"/>
      <c r="C559" s="197"/>
      <c r="D559" s="198" t="s">
        <v>176</v>
      </c>
      <c r="E559" s="199" t="s">
        <v>79</v>
      </c>
      <c r="F559" s="200" t="s">
        <v>924</v>
      </c>
      <c r="G559" s="197"/>
      <c r="H559" s="201">
        <v>5</v>
      </c>
      <c r="I559" s="202"/>
      <c r="J559" s="197"/>
      <c r="K559" s="197"/>
      <c r="L559" s="203"/>
      <c r="M559" s="204"/>
      <c r="N559" s="205"/>
      <c r="O559" s="205"/>
      <c r="P559" s="205"/>
      <c r="Q559" s="205"/>
      <c r="R559" s="205"/>
      <c r="S559" s="205"/>
      <c r="T559" s="206"/>
      <c r="AT559" s="207" t="s">
        <v>176</v>
      </c>
      <c r="AU559" s="207" t="s">
        <v>90</v>
      </c>
      <c r="AV559" s="13" t="s">
        <v>90</v>
      </c>
      <c r="AW559" s="13" t="s">
        <v>39</v>
      </c>
      <c r="AX559" s="13" t="s">
        <v>81</v>
      </c>
      <c r="AY559" s="207" t="s">
        <v>165</v>
      </c>
    </row>
    <row r="560" spans="1:65" s="2" customFormat="1" ht="37.9" customHeight="1">
      <c r="A560" s="34"/>
      <c r="B560" s="35"/>
      <c r="C560" s="178" t="s">
        <v>1041</v>
      </c>
      <c r="D560" s="178" t="s">
        <v>167</v>
      </c>
      <c r="E560" s="179" t="s">
        <v>1042</v>
      </c>
      <c r="F560" s="180" t="s">
        <v>1043</v>
      </c>
      <c r="G560" s="181" t="s">
        <v>232</v>
      </c>
      <c r="H560" s="182">
        <v>7</v>
      </c>
      <c r="I560" s="183"/>
      <c r="J560" s="184">
        <f>ROUND(I560*H560,2)</f>
        <v>0</v>
      </c>
      <c r="K560" s="180" t="s">
        <v>171</v>
      </c>
      <c r="L560" s="39"/>
      <c r="M560" s="185" t="s">
        <v>79</v>
      </c>
      <c r="N560" s="186" t="s">
        <v>51</v>
      </c>
      <c r="O560" s="64"/>
      <c r="P560" s="187">
        <f>O560*H560</f>
        <v>0</v>
      </c>
      <c r="Q560" s="187">
        <v>0</v>
      </c>
      <c r="R560" s="187">
        <f>Q560*H560</f>
        <v>0</v>
      </c>
      <c r="S560" s="187">
        <v>0</v>
      </c>
      <c r="T560" s="188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89" t="s">
        <v>270</v>
      </c>
      <c r="AT560" s="189" t="s">
        <v>167</v>
      </c>
      <c r="AU560" s="189" t="s">
        <v>90</v>
      </c>
      <c r="AY560" s="16" t="s">
        <v>165</v>
      </c>
      <c r="BE560" s="190">
        <f>IF(N560="základní",J560,0)</f>
        <v>0</v>
      </c>
      <c r="BF560" s="190">
        <f>IF(N560="snížená",J560,0)</f>
        <v>0</v>
      </c>
      <c r="BG560" s="190">
        <f>IF(N560="zákl. přenesená",J560,0)</f>
        <v>0</v>
      </c>
      <c r="BH560" s="190">
        <f>IF(N560="sníž. přenesená",J560,0)</f>
        <v>0</v>
      </c>
      <c r="BI560" s="190">
        <f>IF(N560="nulová",J560,0)</f>
        <v>0</v>
      </c>
      <c r="BJ560" s="16" t="s">
        <v>88</v>
      </c>
      <c r="BK560" s="190">
        <f>ROUND(I560*H560,2)</f>
        <v>0</v>
      </c>
      <c r="BL560" s="16" t="s">
        <v>270</v>
      </c>
      <c r="BM560" s="189" t="s">
        <v>1044</v>
      </c>
    </row>
    <row r="561" spans="1:65" s="2" customFormat="1">
      <c r="A561" s="34"/>
      <c r="B561" s="35"/>
      <c r="C561" s="36"/>
      <c r="D561" s="191" t="s">
        <v>174</v>
      </c>
      <c r="E561" s="36"/>
      <c r="F561" s="192" t="s">
        <v>1045</v>
      </c>
      <c r="G561" s="36"/>
      <c r="H561" s="36"/>
      <c r="I561" s="193"/>
      <c r="J561" s="36"/>
      <c r="K561" s="36"/>
      <c r="L561" s="39"/>
      <c r="M561" s="194"/>
      <c r="N561" s="195"/>
      <c r="O561" s="64"/>
      <c r="P561" s="64"/>
      <c r="Q561" s="64"/>
      <c r="R561" s="64"/>
      <c r="S561" s="64"/>
      <c r="T561" s="65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T561" s="16" t="s">
        <v>174</v>
      </c>
      <c r="AU561" s="16" t="s">
        <v>90</v>
      </c>
    </row>
    <row r="562" spans="1:65" s="2" customFormat="1" ht="24.2" customHeight="1">
      <c r="A562" s="34"/>
      <c r="B562" s="35"/>
      <c r="C562" s="208" t="s">
        <v>1046</v>
      </c>
      <c r="D562" s="208" t="s">
        <v>322</v>
      </c>
      <c r="E562" s="209" t="s">
        <v>1047</v>
      </c>
      <c r="F562" s="210" t="s">
        <v>1048</v>
      </c>
      <c r="G562" s="211" t="s">
        <v>232</v>
      </c>
      <c r="H562" s="212">
        <v>6</v>
      </c>
      <c r="I562" s="213"/>
      <c r="J562" s="214">
        <f>ROUND(I562*H562,2)</f>
        <v>0</v>
      </c>
      <c r="K562" s="210" t="s">
        <v>79</v>
      </c>
      <c r="L562" s="215"/>
      <c r="M562" s="216" t="s">
        <v>79</v>
      </c>
      <c r="N562" s="217" t="s">
        <v>51</v>
      </c>
      <c r="O562" s="64"/>
      <c r="P562" s="187">
        <f>O562*H562</f>
        <v>0</v>
      </c>
      <c r="Q562" s="187">
        <v>1.3999999999999999E-4</v>
      </c>
      <c r="R562" s="187">
        <f>Q562*H562</f>
        <v>8.3999999999999993E-4</v>
      </c>
      <c r="S562" s="187">
        <v>0</v>
      </c>
      <c r="T562" s="188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89" t="s">
        <v>375</v>
      </c>
      <c r="AT562" s="189" t="s">
        <v>322</v>
      </c>
      <c r="AU562" s="189" t="s">
        <v>90</v>
      </c>
      <c r="AY562" s="16" t="s">
        <v>165</v>
      </c>
      <c r="BE562" s="190">
        <f>IF(N562="základní",J562,0)</f>
        <v>0</v>
      </c>
      <c r="BF562" s="190">
        <f>IF(N562="snížená",J562,0)</f>
        <v>0</v>
      </c>
      <c r="BG562" s="190">
        <f>IF(N562="zákl. přenesená",J562,0)</f>
        <v>0</v>
      </c>
      <c r="BH562" s="190">
        <f>IF(N562="sníž. přenesená",J562,0)</f>
        <v>0</v>
      </c>
      <c r="BI562" s="190">
        <f>IF(N562="nulová",J562,0)</f>
        <v>0</v>
      </c>
      <c r="BJ562" s="16" t="s">
        <v>88</v>
      </c>
      <c r="BK562" s="190">
        <f>ROUND(I562*H562,2)</f>
        <v>0</v>
      </c>
      <c r="BL562" s="16" t="s">
        <v>270</v>
      </c>
      <c r="BM562" s="189" t="s">
        <v>1049</v>
      </c>
    </row>
    <row r="563" spans="1:65" s="13" customFormat="1">
      <c r="B563" s="196"/>
      <c r="C563" s="197"/>
      <c r="D563" s="198" t="s">
        <v>176</v>
      </c>
      <c r="E563" s="199" t="s">
        <v>79</v>
      </c>
      <c r="F563" s="200" t="s">
        <v>1050</v>
      </c>
      <c r="G563" s="197"/>
      <c r="H563" s="201">
        <v>6</v>
      </c>
      <c r="I563" s="202"/>
      <c r="J563" s="197"/>
      <c r="K563" s="197"/>
      <c r="L563" s="203"/>
      <c r="M563" s="204"/>
      <c r="N563" s="205"/>
      <c r="O563" s="205"/>
      <c r="P563" s="205"/>
      <c r="Q563" s="205"/>
      <c r="R563" s="205"/>
      <c r="S563" s="205"/>
      <c r="T563" s="206"/>
      <c r="AT563" s="207" t="s">
        <v>176</v>
      </c>
      <c r="AU563" s="207" t="s">
        <v>90</v>
      </c>
      <c r="AV563" s="13" t="s">
        <v>90</v>
      </c>
      <c r="AW563" s="13" t="s">
        <v>39</v>
      </c>
      <c r="AX563" s="13" t="s">
        <v>81</v>
      </c>
      <c r="AY563" s="207" t="s">
        <v>165</v>
      </c>
    </row>
    <row r="564" spans="1:65" s="2" customFormat="1" ht="24.2" customHeight="1">
      <c r="A564" s="34"/>
      <c r="B564" s="35"/>
      <c r="C564" s="208" t="s">
        <v>1051</v>
      </c>
      <c r="D564" s="208" t="s">
        <v>322</v>
      </c>
      <c r="E564" s="209" t="s">
        <v>1052</v>
      </c>
      <c r="F564" s="210" t="s">
        <v>1053</v>
      </c>
      <c r="G564" s="211" t="s">
        <v>232</v>
      </c>
      <c r="H564" s="212">
        <v>1</v>
      </c>
      <c r="I564" s="213"/>
      <c r="J564" s="214">
        <f>ROUND(I564*H564,2)</f>
        <v>0</v>
      </c>
      <c r="K564" s="210" t="s">
        <v>79</v>
      </c>
      <c r="L564" s="215"/>
      <c r="M564" s="216" t="s">
        <v>79</v>
      </c>
      <c r="N564" s="217" t="s">
        <v>51</v>
      </c>
      <c r="O564" s="64"/>
      <c r="P564" s="187">
        <f>O564*H564</f>
        <v>0</v>
      </c>
      <c r="Q564" s="187">
        <v>1.2999999999999999E-4</v>
      </c>
      <c r="R564" s="187">
        <f>Q564*H564</f>
        <v>1.2999999999999999E-4</v>
      </c>
      <c r="S564" s="187">
        <v>0</v>
      </c>
      <c r="T564" s="188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89" t="s">
        <v>375</v>
      </c>
      <c r="AT564" s="189" t="s">
        <v>322</v>
      </c>
      <c r="AU564" s="189" t="s">
        <v>90</v>
      </c>
      <c r="AY564" s="16" t="s">
        <v>165</v>
      </c>
      <c r="BE564" s="190">
        <f>IF(N564="základní",J564,0)</f>
        <v>0</v>
      </c>
      <c r="BF564" s="190">
        <f>IF(N564="snížená",J564,0)</f>
        <v>0</v>
      </c>
      <c r="BG564" s="190">
        <f>IF(N564="zákl. přenesená",J564,0)</f>
        <v>0</v>
      </c>
      <c r="BH564" s="190">
        <f>IF(N564="sníž. přenesená",J564,0)</f>
        <v>0</v>
      </c>
      <c r="BI564" s="190">
        <f>IF(N564="nulová",J564,0)</f>
        <v>0</v>
      </c>
      <c r="BJ564" s="16" t="s">
        <v>88</v>
      </c>
      <c r="BK564" s="190">
        <f>ROUND(I564*H564,2)</f>
        <v>0</v>
      </c>
      <c r="BL564" s="16" t="s">
        <v>270</v>
      </c>
      <c r="BM564" s="189" t="s">
        <v>1054</v>
      </c>
    </row>
    <row r="565" spans="1:65" s="13" customFormat="1">
      <c r="B565" s="196"/>
      <c r="C565" s="197"/>
      <c r="D565" s="198" t="s">
        <v>176</v>
      </c>
      <c r="E565" s="199" t="s">
        <v>79</v>
      </c>
      <c r="F565" s="200" t="s">
        <v>864</v>
      </c>
      <c r="G565" s="197"/>
      <c r="H565" s="201">
        <v>1</v>
      </c>
      <c r="I565" s="202"/>
      <c r="J565" s="197"/>
      <c r="K565" s="197"/>
      <c r="L565" s="203"/>
      <c r="M565" s="204"/>
      <c r="N565" s="205"/>
      <c r="O565" s="205"/>
      <c r="P565" s="205"/>
      <c r="Q565" s="205"/>
      <c r="R565" s="205"/>
      <c r="S565" s="205"/>
      <c r="T565" s="206"/>
      <c r="AT565" s="207" t="s">
        <v>176</v>
      </c>
      <c r="AU565" s="207" t="s">
        <v>90</v>
      </c>
      <c r="AV565" s="13" t="s">
        <v>90</v>
      </c>
      <c r="AW565" s="13" t="s">
        <v>39</v>
      </c>
      <c r="AX565" s="13" t="s">
        <v>81</v>
      </c>
      <c r="AY565" s="207" t="s">
        <v>165</v>
      </c>
    </row>
    <row r="566" spans="1:65" s="2" customFormat="1" ht="33" customHeight="1">
      <c r="A566" s="34"/>
      <c r="B566" s="35"/>
      <c r="C566" s="178" t="s">
        <v>1055</v>
      </c>
      <c r="D566" s="178" t="s">
        <v>167</v>
      </c>
      <c r="E566" s="179" t="s">
        <v>1056</v>
      </c>
      <c r="F566" s="180" t="s">
        <v>1057</v>
      </c>
      <c r="G566" s="181" t="s">
        <v>232</v>
      </c>
      <c r="H566" s="182">
        <v>1</v>
      </c>
      <c r="I566" s="183"/>
      <c r="J566" s="184">
        <f>ROUND(I566*H566,2)</f>
        <v>0</v>
      </c>
      <c r="K566" s="180" t="s">
        <v>171</v>
      </c>
      <c r="L566" s="39"/>
      <c r="M566" s="185" t="s">
        <v>79</v>
      </c>
      <c r="N566" s="186" t="s">
        <v>51</v>
      </c>
      <c r="O566" s="64"/>
      <c r="P566" s="187">
        <f>O566*H566</f>
        <v>0</v>
      </c>
      <c r="Q566" s="187">
        <v>0</v>
      </c>
      <c r="R566" s="187">
        <f>Q566*H566</f>
        <v>0</v>
      </c>
      <c r="S566" s="187">
        <v>0</v>
      </c>
      <c r="T566" s="188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89" t="s">
        <v>270</v>
      </c>
      <c r="AT566" s="189" t="s">
        <v>167</v>
      </c>
      <c r="AU566" s="189" t="s">
        <v>90</v>
      </c>
      <c r="AY566" s="16" t="s">
        <v>165</v>
      </c>
      <c r="BE566" s="190">
        <f>IF(N566="základní",J566,0)</f>
        <v>0</v>
      </c>
      <c r="BF566" s="190">
        <f>IF(N566="snížená",J566,0)</f>
        <v>0</v>
      </c>
      <c r="BG566" s="190">
        <f>IF(N566="zákl. přenesená",J566,0)</f>
        <v>0</v>
      </c>
      <c r="BH566" s="190">
        <f>IF(N566="sníž. přenesená",J566,0)</f>
        <v>0</v>
      </c>
      <c r="BI566" s="190">
        <f>IF(N566="nulová",J566,0)</f>
        <v>0</v>
      </c>
      <c r="BJ566" s="16" t="s">
        <v>88</v>
      </c>
      <c r="BK566" s="190">
        <f>ROUND(I566*H566,2)</f>
        <v>0</v>
      </c>
      <c r="BL566" s="16" t="s">
        <v>270</v>
      </c>
      <c r="BM566" s="189" t="s">
        <v>1058</v>
      </c>
    </row>
    <row r="567" spans="1:65" s="2" customFormat="1">
      <c r="A567" s="34"/>
      <c r="B567" s="35"/>
      <c r="C567" s="36"/>
      <c r="D567" s="191" t="s">
        <v>174</v>
      </c>
      <c r="E567" s="36"/>
      <c r="F567" s="192" t="s">
        <v>1059</v>
      </c>
      <c r="G567" s="36"/>
      <c r="H567" s="36"/>
      <c r="I567" s="193"/>
      <c r="J567" s="36"/>
      <c r="K567" s="36"/>
      <c r="L567" s="39"/>
      <c r="M567" s="194"/>
      <c r="N567" s="195"/>
      <c r="O567" s="64"/>
      <c r="P567" s="64"/>
      <c r="Q567" s="64"/>
      <c r="R567" s="64"/>
      <c r="S567" s="64"/>
      <c r="T567" s="65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6" t="s">
        <v>174</v>
      </c>
      <c r="AU567" s="16" t="s">
        <v>90</v>
      </c>
    </row>
    <row r="568" spans="1:65" s="2" customFormat="1" ht="24.2" customHeight="1">
      <c r="A568" s="34"/>
      <c r="B568" s="35"/>
      <c r="C568" s="208" t="s">
        <v>1060</v>
      </c>
      <c r="D568" s="208" t="s">
        <v>322</v>
      </c>
      <c r="E568" s="209" t="s">
        <v>1061</v>
      </c>
      <c r="F568" s="210" t="s">
        <v>1053</v>
      </c>
      <c r="G568" s="211" t="s">
        <v>232</v>
      </c>
      <c r="H568" s="212">
        <v>1</v>
      </c>
      <c r="I568" s="213"/>
      <c r="J568" s="214">
        <f>ROUND(I568*H568,2)</f>
        <v>0</v>
      </c>
      <c r="K568" s="210" t="s">
        <v>79</v>
      </c>
      <c r="L568" s="215"/>
      <c r="M568" s="216" t="s">
        <v>79</v>
      </c>
      <c r="N568" s="217" t="s">
        <v>51</v>
      </c>
      <c r="O568" s="64"/>
      <c r="P568" s="187">
        <f>O568*H568</f>
        <v>0</v>
      </c>
      <c r="Q568" s="187">
        <v>1.2999999999999999E-4</v>
      </c>
      <c r="R568" s="187">
        <f>Q568*H568</f>
        <v>1.2999999999999999E-4</v>
      </c>
      <c r="S568" s="187">
        <v>0</v>
      </c>
      <c r="T568" s="188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89" t="s">
        <v>375</v>
      </c>
      <c r="AT568" s="189" t="s">
        <v>322</v>
      </c>
      <c r="AU568" s="189" t="s">
        <v>90</v>
      </c>
      <c r="AY568" s="16" t="s">
        <v>165</v>
      </c>
      <c r="BE568" s="190">
        <f>IF(N568="základní",J568,0)</f>
        <v>0</v>
      </c>
      <c r="BF568" s="190">
        <f>IF(N568="snížená",J568,0)</f>
        <v>0</v>
      </c>
      <c r="BG568" s="190">
        <f>IF(N568="zákl. přenesená",J568,0)</f>
        <v>0</v>
      </c>
      <c r="BH568" s="190">
        <f>IF(N568="sníž. přenesená",J568,0)</f>
        <v>0</v>
      </c>
      <c r="BI568" s="190">
        <f>IF(N568="nulová",J568,0)</f>
        <v>0</v>
      </c>
      <c r="BJ568" s="16" t="s">
        <v>88</v>
      </c>
      <c r="BK568" s="190">
        <f>ROUND(I568*H568,2)</f>
        <v>0</v>
      </c>
      <c r="BL568" s="16" t="s">
        <v>270</v>
      </c>
      <c r="BM568" s="189" t="s">
        <v>1062</v>
      </c>
    </row>
    <row r="569" spans="1:65" s="13" customFormat="1">
      <c r="B569" s="196"/>
      <c r="C569" s="197"/>
      <c r="D569" s="198" t="s">
        <v>176</v>
      </c>
      <c r="E569" s="199" t="s">
        <v>79</v>
      </c>
      <c r="F569" s="200" t="s">
        <v>864</v>
      </c>
      <c r="G569" s="197"/>
      <c r="H569" s="201">
        <v>1</v>
      </c>
      <c r="I569" s="202"/>
      <c r="J569" s="197"/>
      <c r="K569" s="197"/>
      <c r="L569" s="203"/>
      <c r="M569" s="204"/>
      <c r="N569" s="205"/>
      <c r="O569" s="205"/>
      <c r="P569" s="205"/>
      <c r="Q569" s="205"/>
      <c r="R569" s="205"/>
      <c r="S569" s="205"/>
      <c r="T569" s="206"/>
      <c r="AT569" s="207" t="s">
        <v>176</v>
      </c>
      <c r="AU569" s="207" t="s">
        <v>90</v>
      </c>
      <c r="AV569" s="13" t="s">
        <v>90</v>
      </c>
      <c r="AW569" s="13" t="s">
        <v>39</v>
      </c>
      <c r="AX569" s="13" t="s">
        <v>81</v>
      </c>
      <c r="AY569" s="207" t="s">
        <v>165</v>
      </c>
    </row>
    <row r="570" spans="1:65" s="2" customFormat="1" ht="24.2" customHeight="1">
      <c r="A570" s="34"/>
      <c r="B570" s="35"/>
      <c r="C570" s="178" t="s">
        <v>1063</v>
      </c>
      <c r="D570" s="178" t="s">
        <v>167</v>
      </c>
      <c r="E570" s="179" t="s">
        <v>1064</v>
      </c>
      <c r="F570" s="180" t="s">
        <v>1065</v>
      </c>
      <c r="G570" s="181" t="s">
        <v>232</v>
      </c>
      <c r="H570" s="182">
        <v>9</v>
      </c>
      <c r="I570" s="183"/>
      <c r="J570" s="184">
        <f>ROUND(I570*H570,2)</f>
        <v>0</v>
      </c>
      <c r="K570" s="180" t="s">
        <v>171</v>
      </c>
      <c r="L570" s="39"/>
      <c r="M570" s="185" t="s">
        <v>79</v>
      </c>
      <c r="N570" s="186" t="s">
        <v>51</v>
      </c>
      <c r="O570" s="64"/>
      <c r="P570" s="187">
        <f>O570*H570</f>
        <v>0</v>
      </c>
      <c r="Q570" s="187">
        <v>0</v>
      </c>
      <c r="R570" s="187">
        <f>Q570*H570</f>
        <v>0</v>
      </c>
      <c r="S570" s="187">
        <v>0</v>
      </c>
      <c r="T570" s="188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89" t="s">
        <v>270</v>
      </c>
      <c r="AT570" s="189" t="s">
        <v>167</v>
      </c>
      <c r="AU570" s="189" t="s">
        <v>90</v>
      </c>
      <c r="AY570" s="16" t="s">
        <v>165</v>
      </c>
      <c r="BE570" s="190">
        <f>IF(N570="základní",J570,0)</f>
        <v>0</v>
      </c>
      <c r="BF570" s="190">
        <f>IF(N570="snížená",J570,0)</f>
        <v>0</v>
      </c>
      <c r="BG570" s="190">
        <f>IF(N570="zákl. přenesená",J570,0)</f>
        <v>0</v>
      </c>
      <c r="BH570" s="190">
        <f>IF(N570="sníž. přenesená",J570,0)</f>
        <v>0</v>
      </c>
      <c r="BI570" s="190">
        <f>IF(N570="nulová",J570,0)</f>
        <v>0</v>
      </c>
      <c r="BJ570" s="16" t="s">
        <v>88</v>
      </c>
      <c r="BK570" s="190">
        <f>ROUND(I570*H570,2)</f>
        <v>0</v>
      </c>
      <c r="BL570" s="16" t="s">
        <v>270</v>
      </c>
      <c r="BM570" s="189" t="s">
        <v>1066</v>
      </c>
    </row>
    <row r="571" spans="1:65" s="2" customFormat="1">
      <c r="A571" s="34"/>
      <c r="B571" s="35"/>
      <c r="C571" s="36"/>
      <c r="D571" s="191" t="s">
        <v>174</v>
      </c>
      <c r="E571" s="36"/>
      <c r="F571" s="192" t="s">
        <v>1067</v>
      </c>
      <c r="G571" s="36"/>
      <c r="H571" s="36"/>
      <c r="I571" s="193"/>
      <c r="J571" s="36"/>
      <c r="K571" s="36"/>
      <c r="L571" s="39"/>
      <c r="M571" s="194"/>
      <c r="N571" s="195"/>
      <c r="O571" s="64"/>
      <c r="P571" s="64"/>
      <c r="Q571" s="64"/>
      <c r="R571" s="64"/>
      <c r="S571" s="64"/>
      <c r="T571" s="65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6" t="s">
        <v>174</v>
      </c>
      <c r="AU571" s="16" t="s">
        <v>90</v>
      </c>
    </row>
    <row r="572" spans="1:65" s="2" customFormat="1" ht="16.5" customHeight="1">
      <c r="A572" s="34"/>
      <c r="B572" s="35"/>
      <c r="C572" s="208" t="s">
        <v>1068</v>
      </c>
      <c r="D572" s="208" t="s">
        <v>322</v>
      </c>
      <c r="E572" s="209" t="s">
        <v>1069</v>
      </c>
      <c r="F572" s="210" t="s">
        <v>1070</v>
      </c>
      <c r="G572" s="211" t="s">
        <v>232</v>
      </c>
      <c r="H572" s="212">
        <v>2</v>
      </c>
      <c r="I572" s="213"/>
      <c r="J572" s="214">
        <f>ROUND(I572*H572,2)</f>
        <v>0</v>
      </c>
      <c r="K572" s="210" t="s">
        <v>79</v>
      </c>
      <c r="L572" s="215"/>
      <c r="M572" s="216" t="s">
        <v>79</v>
      </c>
      <c r="N572" s="217" t="s">
        <v>51</v>
      </c>
      <c r="O572" s="64"/>
      <c r="P572" s="187">
        <f>O572*H572</f>
        <v>0</v>
      </c>
      <c r="Q572" s="187">
        <v>0</v>
      </c>
      <c r="R572" s="187">
        <f>Q572*H572</f>
        <v>0</v>
      </c>
      <c r="S572" s="187">
        <v>0</v>
      </c>
      <c r="T572" s="188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89" t="s">
        <v>375</v>
      </c>
      <c r="AT572" s="189" t="s">
        <v>322</v>
      </c>
      <c r="AU572" s="189" t="s">
        <v>90</v>
      </c>
      <c r="AY572" s="16" t="s">
        <v>165</v>
      </c>
      <c r="BE572" s="190">
        <f>IF(N572="základní",J572,0)</f>
        <v>0</v>
      </c>
      <c r="BF572" s="190">
        <f>IF(N572="snížená",J572,0)</f>
        <v>0</v>
      </c>
      <c r="BG572" s="190">
        <f>IF(N572="zákl. přenesená",J572,0)</f>
        <v>0</v>
      </c>
      <c r="BH572" s="190">
        <f>IF(N572="sníž. přenesená",J572,0)</f>
        <v>0</v>
      </c>
      <c r="BI572" s="190">
        <f>IF(N572="nulová",J572,0)</f>
        <v>0</v>
      </c>
      <c r="BJ572" s="16" t="s">
        <v>88</v>
      </c>
      <c r="BK572" s="190">
        <f>ROUND(I572*H572,2)</f>
        <v>0</v>
      </c>
      <c r="BL572" s="16" t="s">
        <v>270</v>
      </c>
      <c r="BM572" s="189" t="s">
        <v>1071</v>
      </c>
    </row>
    <row r="573" spans="1:65" s="13" customFormat="1">
      <c r="B573" s="196"/>
      <c r="C573" s="197"/>
      <c r="D573" s="198" t="s">
        <v>176</v>
      </c>
      <c r="E573" s="199" t="s">
        <v>79</v>
      </c>
      <c r="F573" s="200" t="s">
        <v>1072</v>
      </c>
      <c r="G573" s="197"/>
      <c r="H573" s="201">
        <v>2</v>
      </c>
      <c r="I573" s="202"/>
      <c r="J573" s="197"/>
      <c r="K573" s="197"/>
      <c r="L573" s="203"/>
      <c r="M573" s="204"/>
      <c r="N573" s="205"/>
      <c r="O573" s="205"/>
      <c r="P573" s="205"/>
      <c r="Q573" s="205"/>
      <c r="R573" s="205"/>
      <c r="S573" s="205"/>
      <c r="T573" s="206"/>
      <c r="AT573" s="207" t="s">
        <v>176</v>
      </c>
      <c r="AU573" s="207" t="s">
        <v>90</v>
      </c>
      <c r="AV573" s="13" t="s">
        <v>90</v>
      </c>
      <c r="AW573" s="13" t="s">
        <v>39</v>
      </c>
      <c r="AX573" s="13" t="s">
        <v>81</v>
      </c>
      <c r="AY573" s="207" t="s">
        <v>165</v>
      </c>
    </row>
    <row r="574" spans="1:65" s="2" customFormat="1" ht="16.5" customHeight="1">
      <c r="A574" s="34"/>
      <c r="B574" s="35"/>
      <c r="C574" s="208" t="s">
        <v>1073</v>
      </c>
      <c r="D574" s="208" t="s">
        <v>322</v>
      </c>
      <c r="E574" s="209" t="s">
        <v>1074</v>
      </c>
      <c r="F574" s="210" t="s">
        <v>1075</v>
      </c>
      <c r="G574" s="211" t="s">
        <v>232</v>
      </c>
      <c r="H574" s="212">
        <v>2</v>
      </c>
      <c r="I574" s="213"/>
      <c r="J574" s="214">
        <f>ROUND(I574*H574,2)</f>
        <v>0</v>
      </c>
      <c r="K574" s="210" t="s">
        <v>79</v>
      </c>
      <c r="L574" s="215"/>
      <c r="M574" s="216" t="s">
        <v>79</v>
      </c>
      <c r="N574" s="217" t="s">
        <v>51</v>
      </c>
      <c r="O574" s="64"/>
      <c r="P574" s="187">
        <f>O574*H574</f>
        <v>0</v>
      </c>
      <c r="Q574" s="187">
        <v>0</v>
      </c>
      <c r="R574" s="187">
        <f>Q574*H574</f>
        <v>0</v>
      </c>
      <c r="S574" s="187">
        <v>0</v>
      </c>
      <c r="T574" s="188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89" t="s">
        <v>375</v>
      </c>
      <c r="AT574" s="189" t="s">
        <v>322</v>
      </c>
      <c r="AU574" s="189" t="s">
        <v>90</v>
      </c>
      <c r="AY574" s="16" t="s">
        <v>165</v>
      </c>
      <c r="BE574" s="190">
        <f>IF(N574="základní",J574,0)</f>
        <v>0</v>
      </c>
      <c r="BF574" s="190">
        <f>IF(N574="snížená",J574,0)</f>
        <v>0</v>
      </c>
      <c r="BG574" s="190">
        <f>IF(N574="zákl. přenesená",J574,0)</f>
        <v>0</v>
      </c>
      <c r="BH574" s="190">
        <f>IF(N574="sníž. přenesená",J574,0)</f>
        <v>0</v>
      </c>
      <c r="BI574" s="190">
        <f>IF(N574="nulová",J574,0)</f>
        <v>0</v>
      </c>
      <c r="BJ574" s="16" t="s">
        <v>88</v>
      </c>
      <c r="BK574" s="190">
        <f>ROUND(I574*H574,2)</f>
        <v>0</v>
      </c>
      <c r="BL574" s="16" t="s">
        <v>270</v>
      </c>
      <c r="BM574" s="189" t="s">
        <v>1076</v>
      </c>
    </row>
    <row r="575" spans="1:65" s="13" customFormat="1">
      <c r="B575" s="196"/>
      <c r="C575" s="197"/>
      <c r="D575" s="198" t="s">
        <v>176</v>
      </c>
      <c r="E575" s="199" t="s">
        <v>79</v>
      </c>
      <c r="F575" s="200" t="s">
        <v>1072</v>
      </c>
      <c r="G575" s="197"/>
      <c r="H575" s="201">
        <v>2</v>
      </c>
      <c r="I575" s="202"/>
      <c r="J575" s="197"/>
      <c r="K575" s="197"/>
      <c r="L575" s="203"/>
      <c r="M575" s="204"/>
      <c r="N575" s="205"/>
      <c r="O575" s="205"/>
      <c r="P575" s="205"/>
      <c r="Q575" s="205"/>
      <c r="R575" s="205"/>
      <c r="S575" s="205"/>
      <c r="T575" s="206"/>
      <c r="AT575" s="207" t="s">
        <v>176</v>
      </c>
      <c r="AU575" s="207" t="s">
        <v>90</v>
      </c>
      <c r="AV575" s="13" t="s">
        <v>90</v>
      </c>
      <c r="AW575" s="13" t="s">
        <v>39</v>
      </c>
      <c r="AX575" s="13" t="s">
        <v>81</v>
      </c>
      <c r="AY575" s="207" t="s">
        <v>165</v>
      </c>
    </row>
    <row r="576" spans="1:65" s="2" customFormat="1" ht="16.5" customHeight="1">
      <c r="A576" s="34"/>
      <c r="B576" s="35"/>
      <c r="C576" s="208" t="s">
        <v>1077</v>
      </c>
      <c r="D576" s="208" t="s">
        <v>322</v>
      </c>
      <c r="E576" s="209" t="s">
        <v>1078</v>
      </c>
      <c r="F576" s="210" t="s">
        <v>1079</v>
      </c>
      <c r="G576" s="211" t="s">
        <v>232</v>
      </c>
      <c r="H576" s="212">
        <v>3</v>
      </c>
      <c r="I576" s="213"/>
      <c r="J576" s="214">
        <f>ROUND(I576*H576,2)</f>
        <v>0</v>
      </c>
      <c r="K576" s="210" t="s">
        <v>79</v>
      </c>
      <c r="L576" s="215"/>
      <c r="M576" s="216" t="s">
        <v>79</v>
      </c>
      <c r="N576" s="217" t="s">
        <v>51</v>
      </c>
      <c r="O576" s="64"/>
      <c r="P576" s="187">
        <f>O576*H576</f>
        <v>0</v>
      </c>
      <c r="Q576" s="187">
        <v>0</v>
      </c>
      <c r="R576" s="187">
        <f>Q576*H576</f>
        <v>0</v>
      </c>
      <c r="S576" s="187">
        <v>0</v>
      </c>
      <c r="T576" s="188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89" t="s">
        <v>375</v>
      </c>
      <c r="AT576" s="189" t="s">
        <v>322</v>
      </c>
      <c r="AU576" s="189" t="s">
        <v>90</v>
      </c>
      <c r="AY576" s="16" t="s">
        <v>165</v>
      </c>
      <c r="BE576" s="190">
        <f>IF(N576="základní",J576,0)</f>
        <v>0</v>
      </c>
      <c r="BF576" s="190">
        <f>IF(N576="snížená",J576,0)</f>
        <v>0</v>
      </c>
      <c r="BG576" s="190">
        <f>IF(N576="zákl. přenesená",J576,0)</f>
        <v>0</v>
      </c>
      <c r="BH576" s="190">
        <f>IF(N576="sníž. přenesená",J576,0)</f>
        <v>0</v>
      </c>
      <c r="BI576" s="190">
        <f>IF(N576="nulová",J576,0)</f>
        <v>0</v>
      </c>
      <c r="BJ576" s="16" t="s">
        <v>88</v>
      </c>
      <c r="BK576" s="190">
        <f>ROUND(I576*H576,2)</f>
        <v>0</v>
      </c>
      <c r="BL576" s="16" t="s">
        <v>270</v>
      </c>
      <c r="BM576" s="189" t="s">
        <v>1080</v>
      </c>
    </row>
    <row r="577" spans="1:65" s="13" customFormat="1">
      <c r="B577" s="196"/>
      <c r="C577" s="197"/>
      <c r="D577" s="198" t="s">
        <v>176</v>
      </c>
      <c r="E577" s="199" t="s">
        <v>79</v>
      </c>
      <c r="F577" s="200" t="s">
        <v>1004</v>
      </c>
      <c r="G577" s="197"/>
      <c r="H577" s="201">
        <v>3</v>
      </c>
      <c r="I577" s="202"/>
      <c r="J577" s="197"/>
      <c r="K577" s="197"/>
      <c r="L577" s="203"/>
      <c r="M577" s="204"/>
      <c r="N577" s="205"/>
      <c r="O577" s="205"/>
      <c r="P577" s="205"/>
      <c r="Q577" s="205"/>
      <c r="R577" s="205"/>
      <c r="S577" s="205"/>
      <c r="T577" s="206"/>
      <c r="AT577" s="207" t="s">
        <v>176</v>
      </c>
      <c r="AU577" s="207" t="s">
        <v>90</v>
      </c>
      <c r="AV577" s="13" t="s">
        <v>90</v>
      </c>
      <c r="AW577" s="13" t="s">
        <v>39</v>
      </c>
      <c r="AX577" s="13" t="s">
        <v>81</v>
      </c>
      <c r="AY577" s="207" t="s">
        <v>165</v>
      </c>
    </row>
    <row r="578" spans="1:65" s="2" customFormat="1" ht="16.5" customHeight="1">
      <c r="A578" s="34"/>
      <c r="B578" s="35"/>
      <c r="C578" s="208" t="s">
        <v>1081</v>
      </c>
      <c r="D578" s="208" t="s">
        <v>322</v>
      </c>
      <c r="E578" s="209" t="s">
        <v>1082</v>
      </c>
      <c r="F578" s="210" t="s">
        <v>1083</v>
      </c>
      <c r="G578" s="211" t="s">
        <v>232</v>
      </c>
      <c r="H578" s="212">
        <v>2</v>
      </c>
      <c r="I578" s="213"/>
      <c r="J578" s="214">
        <f>ROUND(I578*H578,2)</f>
        <v>0</v>
      </c>
      <c r="K578" s="210" t="s">
        <v>79</v>
      </c>
      <c r="L578" s="215"/>
      <c r="M578" s="216" t="s">
        <v>79</v>
      </c>
      <c r="N578" s="217" t="s">
        <v>51</v>
      </c>
      <c r="O578" s="64"/>
      <c r="P578" s="187">
        <f>O578*H578</f>
        <v>0</v>
      </c>
      <c r="Q578" s="187">
        <v>0</v>
      </c>
      <c r="R578" s="187">
        <f>Q578*H578</f>
        <v>0</v>
      </c>
      <c r="S578" s="187">
        <v>0</v>
      </c>
      <c r="T578" s="188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89" t="s">
        <v>375</v>
      </c>
      <c r="AT578" s="189" t="s">
        <v>322</v>
      </c>
      <c r="AU578" s="189" t="s">
        <v>90</v>
      </c>
      <c r="AY578" s="16" t="s">
        <v>165</v>
      </c>
      <c r="BE578" s="190">
        <f>IF(N578="základní",J578,0)</f>
        <v>0</v>
      </c>
      <c r="BF578" s="190">
        <f>IF(N578="snížená",J578,0)</f>
        <v>0</v>
      </c>
      <c r="BG578" s="190">
        <f>IF(N578="zákl. přenesená",J578,0)</f>
        <v>0</v>
      </c>
      <c r="BH578" s="190">
        <f>IF(N578="sníž. přenesená",J578,0)</f>
        <v>0</v>
      </c>
      <c r="BI578" s="190">
        <f>IF(N578="nulová",J578,0)</f>
        <v>0</v>
      </c>
      <c r="BJ578" s="16" t="s">
        <v>88</v>
      </c>
      <c r="BK578" s="190">
        <f>ROUND(I578*H578,2)</f>
        <v>0</v>
      </c>
      <c r="BL578" s="16" t="s">
        <v>270</v>
      </c>
      <c r="BM578" s="189" t="s">
        <v>1084</v>
      </c>
    </row>
    <row r="579" spans="1:65" s="13" customFormat="1">
      <c r="B579" s="196"/>
      <c r="C579" s="197"/>
      <c r="D579" s="198" t="s">
        <v>176</v>
      </c>
      <c r="E579" s="199" t="s">
        <v>79</v>
      </c>
      <c r="F579" s="200" t="s">
        <v>1072</v>
      </c>
      <c r="G579" s="197"/>
      <c r="H579" s="201">
        <v>2</v>
      </c>
      <c r="I579" s="202"/>
      <c r="J579" s="197"/>
      <c r="K579" s="197"/>
      <c r="L579" s="203"/>
      <c r="M579" s="204"/>
      <c r="N579" s="205"/>
      <c r="O579" s="205"/>
      <c r="P579" s="205"/>
      <c r="Q579" s="205"/>
      <c r="R579" s="205"/>
      <c r="S579" s="205"/>
      <c r="T579" s="206"/>
      <c r="AT579" s="207" t="s">
        <v>176</v>
      </c>
      <c r="AU579" s="207" t="s">
        <v>90</v>
      </c>
      <c r="AV579" s="13" t="s">
        <v>90</v>
      </c>
      <c r="AW579" s="13" t="s">
        <v>39</v>
      </c>
      <c r="AX579" s="13" t="s">
        <v>81</v>
      </c>
      <c r="AY579" s="207" t="s">
        <v>165</v>
      </c>
    </row>
    <row r="580" spans="1:65" s="2" customFormat="1" ht="24.2" customHeight="1">
      <c r="A580" s="34"/>
      <c r="B580" s="35"/>
      <c r="C580" s="178" t="s">
        <v>1085</v>
      </c>
      <c r="D580" s="178" t="s">
        <v>167</v>
      </c>
      <c r="E580" s="179" t="s">
        <v>1086</v>
      </c>
      <c r="F580" s="180" t="s">
        <v>1087</v>
      </c>
      <c r="G580" s="181" t="s">
        <v>232</v>
      </c>
      <c r="H580" s="182">
        <v>1</v>
      </c>
      <c r="I580" s="183"/>
      <c r="J580" s="184">
        <f>ROUND(I580*H580,2)</f>
        <v>0</v>
      </c>
      <c r="K580" s="180" t="s">
        <v>171</v>
      </c>
      <c r="L580" s="39"/>
      <c r="M580" s="185" t="s">
        <v>79</v>
      </c>
      <c r="N580" s="186" t="s">
        <v>51</v>
      </c>
      <c r="O580" s="64"/>
      <c r="P580" s="187">
        <f>O580*H580</f>
        <v>0</v>
      </c>
      <c r="Q580" s="187">
        <v>0</v>
      </c>
      <c r="R580" s="187">
        <f>Q580*H580</f>
        <v>0</v>
      </c>
      <c r="S580" s="187">
        <v>0</v>
      </c>
      <c r="T580" s="188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89" t="s">
        <v>270</v>
      </c>
      <c r="AT580" s="189" t="s">
        <v>167</v>
      </c>
      <c r="AU580" s="189" t="s">
        <v>90</v>
      </c>
      <c r="AY580" s="16" t="s">
        <v>165</v>
      </c>
      <c r="BE580" s="190">
        <f>IF(N580="základní",J580,0)</f>
        <v>0</v>
      </c>
      <c r="BF580" s="190">
        <f>IF(N580="snížená",J580,0)</f>
        <v>0</v>
      </c>
      <c r="BG580" s="190">
        <f>IF(N580="zákl. přenesená",J580,0)</f>
        <v>0</v>
      </c>
      <c r="BH580" s="190">
        <f>IF(N580="sníž. přenesená",J580,0)</f>
        <v>0</v>
      </c>
      <c r="BI580" s="190">
        <f>IF(N580="nulová",J580,0)</f>
        <v>0</v>
      </c>
      <c r="BJ580" s="16" t="s">
        <v>88</v>
      </c>
      <c r="BK580" s="190">
        <f>ROUND(I580*H580,2)</f>
        <v>0</v>
      </c>
      <c r="BL580" s="16" t="s">
        <v>270</v>
      </c>
      <c r="BM580" s="189" t="s">
        <v>1088</v>
      </c>
    </row>
    <row r="581" spans="1:65" s="2" customFormat="1">
      <c r="A581" s="34"/>
      <c r="B581" s="35"/>
      <c r="C581" s="36"/>
      <c r="D581" s="191" t="s">
        <v>174</v>
      </c>
      <c r="E581" s="36"/>
      <c r="F581" s="192" t="s">
        <v>1089</v>
      </c>
      <c r="G581" s="36"/>
      <c r="H581" s="36"/>
      <c r="I581" s="193"/>
      <c r="J581" s="36"/>
      <c r="K581" s="36"/>
      <c r="L581" s="39"/>
      <c r="M581" s="194"/>
      <c r="N581" s="195"/>
      <c r="O581" s="64"/>
      <c r="P581" s="64"/>
      <c r="Q581" s="64"/>
      <c r="R581" s="64"/>
      <c r="S581" s="64"/>
      <c r="T581" s="65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6" t="s">
        <v>174</v>
      </c>
      <c r="AU581" s="16" t="s">
        <v>90</v>
      </c>
    </row>
    <row r="582" spans="1:65" s="2" customFormat="1" ht="16.5" customHeight="1">
      <c r="A582" s="34"/>
      <c r="B582" s="35"/>
      <c r="C582" s="208" t="s">
        <v>1090</v>
      </c>
      <c r="D582" s="208" t="s">
        <v>322</v>
      </c>
      <c r="E582" s="209" t="s">
        <v>1091</v>
      </c>
      <c r="F582" s="210" t="s">
        <v>1092</v>
      </c>
      <c r="G582" s="211" t="s">
        <v>232</v>
      </c>
      <c r="H582" s="212">
        <v>1</v>
      </c>
      <c r="I582" s="213"/>
      <c r="J582" s="214">
        <f>ROUND(I582*H582,2)</f>
        <v>0</v>
      </c>
      <c r="K582" s="210" t="s">
        <v>79</v>
      </c>
      <c r="L582" s="215"/>
      <c r="M582" s="216" t="s">
        <v>79</v>
      </c>
      <c r="N582" s="217" t="s">
        <v>51</v>
      </c>
      <c r="O582" s="64"/>
      <c r="P582" s="187">
        <f>O582*H582</f>
        <v>0</v>
      </c>
      <c r="Q582" s="187">
        <v>3.6000000000000002E-4</v>
      </c>
      <c r="R582" s="187">
        <f>Q582*H582</f>
        <v>3.6000000000000002E-4</v>
      </c>
      <c r="S582" s="187">
        <v>0</v>
      </c>
      <c r="T582" s="188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89" t="s">
        <v>375</v>
      </c>
      <c r="AT582" s="189" t="s">
        <v>322</v>
      </c>
      <c r="AU582" s="189" t="s">
        <v>90</v>
      </c>
      <c r="AY582" s="16" t="s">
        <v>165</v>
      </c>
      <c r="BE582" s="190">
        <f>IF(N582="základní",J582,0)</f>
        <v>0</v>
      </c>
      <c r="BF582" s="190">
        <f>IF(N582="snížená",J582,0)</f>
        <v>0</v>
      </c>
      <c r="BG582" s="190">
        <f>IF(N582="zákl. přenesená",J582,0)</f>
        <v>0</v>
      </c>
      <c r="BH582" s="190">
        <f>IF(N582="sníž. přenesená",J582,0)</f>
        <v>0</v>
      </c>
      <c r="BI582" s="190">
        <f>IF(N582="nulová",J582,0)</f>
        <v>0</v>
      </c>
      <c r="BJ582" s="16" t="s">
        <v>88</v>
      </c>
      <c r="BK582" s="190">
        <f>ROUND(I582*H582,2)</f>
        <v>0</v>
      </c>
      <c r="BL582" s="16" t="s">
        <v>270</v>
      </c>
      <c r="BM582" s="189" t="s">
        <v>1093</v>
      </c>
    </row>
    <row r="583" spans="1:65" s="13" customFormat="1">
      <c r="B583" s="196"/>
      <c r="C583" s="197"/>
      <c r="D583" s="198" t="s">
        <v>176</v>
      </c>
      <c r="E583" s="199" t="s">
        <v>79</v>
      </c>
      <c r="F583" s="200" t="s">
        <v>864</v>
      </c>
      <c r="G583" s="197"/>
      <c r="H583" s="201">
        <v>1</v>
      </c>
      <c r="I583" s="202"/>
      <c r="J583" s="197"/>
      <c r="K583" s="197"/>
      <c r="L583" s="203"/>
      <c r="M583" s="204"/>
      <c r="N583" s="205"/>
      <c r="O583" s="205"/>
      <c r="P583" s="205"/>
      <c r="Q583" s="205"/>
      <c r="R583" s="205"/>
      <c r="S583" s="205"/>
      <c r="T583" s="206"/>
      <c r="AT583" s="207" t="s">
        <v>176</v>
      </c>
      <c r="AU583" s="207" t="s">
        <v>90</v>
      </c>
      <c r="AV583" s="13" t="s">
        <v>90</v>
      </c>
      <c r="AW583" s="13" t="s">
        <v>39</v>
      </c>
      <c r="AX583" s="13" t="s">
        <v>81</v>
      </c>
      <c r="AY583" s="207" t="s">
        <v>165</v>
      </c>
    </row>
    <row r="584" spans="1:65" s="2" customFormat="1" ht="24.2" customHeight="1">
      <c r="A584" s="34"/>
      <c r="B584" s="35"/>
      <c r="C584" s="178" t="s">
        <v>1094</v>
      </c>
      <c r="D584" s="178" t="s">
        <v>167</v>
      </c>
      <c r="E584" s="179" t="s">
        <v>1095</v>
      </c>
      <c r="F584" s="180" t="s">
        <v>1096</v>
      </c>
      <c r="G584" s="181" t="s">
        <v>232</v>
      </c>
      <c r="H584" s="182">
        <v>3</v>
      </c>
      <c r="I584" s="183"/>
      <c r="J584" s="184">
        <f>ROUND(I584*H584,2)</f>
        <v>0</v>
      </c>
      <c r="K584" s="180" t="s">
        <v>171</v>
      </c>
      <c r="L584" s="39"/>
      <c r="M584" s="185" t="s">
        <v>79</v>
      </c>
      <c r="N584" s="186" t="s">
        <v>51</v>
      </c>
      <c r="O584" s="64"/>
      <c r="P584" s="187">
        <f>O584*H584</f>
        <v>0</v>
      </c>
      <c r="Q584" s="187">
        <v>0</v>
      </c>
      <c r="R584" s="187">
        <f>Q584*H584</f>
        <v>0</v>
      </c>
      <c r="S584" s="187">
        <v>0</v>
      </c>
      <c r="T584" s="188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89" t="s">
        <v>270</v>
      </c>
      <c r="AT584" s="189" t="s">
        <v>167</v>
      </c>
      <c r="AU584" s="189" t="s">
        <v>90</v>
      </c>
      <c r="AY584" s="16" t="s">
        <v>165</v>
      </c>
      <c r="BE584" s="190">
        <f>IF(N584="základní",J584,0)</f>
        <v>0</v>
      </c>
      <c r="BF584" s="190">
        <f>IF(N584="snížená",J584,0)</f>
        <v>0</v>
      </c>
      <c r="BG584" s="190">
        <f>IF(N584="zákl. přenesená",J584,0)</f>
        <v>0</v>
      </c>
      <c r="BH584" s="190">
        <f>IF(N584="sníž. přenesená",J584,0)</f>
        <v>0</v>
      </c>
      <c r="BI584" s="190">
        <f>IF(N584="nulová",J584,0)</f>
        <v>0</v>
      </c>
      <c r="BJ584" s="16" t="s">
        <v>88</v>
      </c>
      <c r="BK584" s="190">
        <f>ROUND(I584*H584,2)</f>
        <v>0</v>
      </c>
      <c r="BL584" s="16" t="s">
        <v>270</v>
      </c>
      <c r="BM584" s="189" t="s">
        <v>1097</v>
      </c>
    </row>
    <row r="585" spans="1:65" s="2" customFormat="1">
      <c r="A585" s="34"/>
      <c r="B585" s="35"/>
      <c r="C585" s="36"/>
      <c r="D585" s="191" t="s">
        <v>174</v>
      </c>
      <c r="E585" s="36"/>
      <c r="F585" s="192" t="s">
        <v>1098</v>
      </c>
      <c r="G585" s="36"/>
      <c r="H585" s="36"/>
      <c r="I585" s="193"/>
      <c r="J585" s="36"/>
      <c r="K585" s="36"/>
      <c r="L585" s="39"/>
      <c r="M585" s="194"/>
      <c r="N585" s="195"/>
      <c r="O585" s="64"/>
      <c r="P585" s="64"/>
      <c r="Q585" s="64"/>
      <c r="R585" s="64"/>
      <c r="S585" s="64"/>
      <c r="T585" s="65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6" t="s">
        <v>174</v>
      </c>
      <c r="AU585" s="16" t="s">
        <v>90</v>
      </c>
    </row>
    <row r="586" spans="1:65" s="2" customFormat="1" ht="16.5" customHeight="1">
      <c r="A586" s="34"/>
      <c r="B586" s="35"/>
      <c r="C586" s="208" t="s">
        <v>1099</v>
      </c>
      <c r="D586" s="208" t="s">
        <v>322</v>
      </c>
      <c r="E586" s="209" t="s">
        <v>1100</v>
      </c>
      <c r="F586" s="210" t="s">
        <v>1101</v>
      </c>
      <c r="G586" s="211" t="s">
        <v>232</v>
      </c>
      <c r="H586" s="212">
        <v>1</v>
      </c>
      <c r="I586" s="213"/>
      <c r="J586" s="214">
        <f>ROUND(I586*H586,2)</f>
        <v>0</v>
      </c>
      <c r="K586" s="210" t="s">
        <v>79</v>
      </c>
      <c r="L586" s="215"/>
      <c r="M586" s="216" t="s">
        <v>79</v>
      </c>
      <c r="N586" s="217" t="s">
        <v>51</v>
      </c>
      <c r="O586" s="64"/>
      <c r="P586" s="187">
        <f>O586*H586</f>
        <v>0</v>
      </c>
      <c r="Q586" s="187">
        <v>0</v>
      </c>
      <c r="R586" s="187">
        <f>Q586*H586</f>
        <v>0</v>
      </c>
      <c r="S586" s="187">
        <v>0</v>
      </c>
      <c r="T586" s="188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89" t="s">
        <v>375</v>
      </c>
      <c r="AT586" s="189" t="s">
        <v>322</v>
      </c>
      <c r="AU586" s="189" t="s">
        <v>90</v>
      </c>
      <c r="AY586" s="16" t="s">
        <v>165</v>
      </c>
      <c r="BE586" s="190">
        <f>IF(N586="základní",J586,0)</f>
        <v>0</v>
      </c>
      <c r="BF586" s="190">
        <f>IF(N586="snížená",J586,0)</f>
        <v>0</v>
      </c>
      <c r="BG586" s="190">
        <f>IF(N586="zákl. přenesená",J586,0)</f>
        <v>0</v>
      </c>
      <c r="BH586" s="190">
        <f>IF(N586="sníž. přenesená",J586,0)</f>
        <v>0</v>
      </c>
      <c r="BI586" s="190">
        <f>IF(N586="nulová",J586,0)</f>
        <v>0</v>
      </c>
      <c r="BJ586" s="16" t="s">
        <v>88</v>
      </c>
      <c r="BK586" s="190">
        <f>ROUND(I586*H586,2)</f>
        <v>0</v>
      </c>
      <c r="BL586" s="16" t="s">
        <v>270</v>
      </c>
      <c r="BM586" s="189" t="s">
        <v>1102</v>
      </c>
    </row>
    <row r="587" spans="1:65" s="13" customFormat="1">
      <c r="B587" s="196"/>
      <c r="C587" s="197"/>
      <c r="D587" s="198" t="s">
        <v>176</v>
      </c>
      <c r="E587" s="199" t="s">
        <v>79</v>
      </c>
      <c r="F587" s="200" t="s">
        <v>864</v>
      </c>
      <c r="G587" s="197"/>
      <c r="H587" s="201">
        <v>1</v>
      </c>
      <c r="I587" s="202"/>
      <c r="J587" s="197"/>
      <c r="K587" s="197"/>
      <c r="L587" s="203"/>
      <c r="M587" s="204"/>
      <c r="N587" s="205"/>
      <c r="O587" s="205"/>
      <c r="P587" s="205"/>
      <c r="Q587" s="205"/>
      <c r="R587" s="205"/>
      <c r="S587" s="205"/>
      <c r="T587" s="206"/>
      <c r="AT587" s="207" t="s">
        <v>176</v>
      </c>
      <c r="AU587" s="207" t="s">
        <v>90</v>
      </c>
      <c r="AV587" s="13" t="s">
        <v>90</v>
      </c>
      <c r="AW587" s="13" t="s">
        <v>39</v>
      </c>
      <c r="AX587" s="13" t="s">
        <v>81</v>
      </c>
      <c r="AY587" s="207" t="s">
        <v>165</v>
      </c>
    </row>
    <row r="588" spans="1:65" s="2" customFormat="1" ht="16.5" customHeight="1">
      <c r="A588" s="34"/>
      <c r="B588" s="35"/>
      <c r="C588" s="208" t="s">
        <v>1103</v>
      </c>
      <c r="D588" s="208" t="s">
        <v>322</v>
      </c>
      <c r="E588" s="209" t="s">
        <v>1104</v>
      </c>
      <c r="F588" s="210" t="s">
        <v>1105</v>
      </c>
      <c r="G588" s="211" t="s">
        <v>232</v>
      </c>
      <c r="H588" s="212">
        <v>1</v>
      </c>
      <c r="I588" s="213"/>
      <c r="J588" s="214">
        <f>ROUND(I588*H588,2)</f>
        <v>0</v>
      </c>
      <c r="K588" s="210" t="s">
        <v>79</v>
      </c>
      <c r="L588" s="215"/>
      <c r="M588" s="216" t="s">
        <v>79</v>
      </c>
      <c r="N588" s="217" t="s">
        <v>51</v>
      </c>
      <c r="O588" s="64"/>
      <c r="P588" s="187">
        <f>O588*H588</f>
        <v>0</v>
      </c>
      <c r="Q588" s="187">
        <v>0</v>
      </c>
      <c r="R588" s="187">
        <f>Q588*H588</f>
        <v>0</v>
      </c>
      <c r="S588" s="187">
        <v>0</v>
      </c>
      <c r="T588" s="188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89" t="s">
        <v>375</v>
      </c>
      <c r="AT588" s="189" t="s">
        <v>322</v>
      </c>
      <c r="AU588" s="189" t="s">
        <v>90</v>
      </c>
      <c r="AY588" s="16" t="s">
        <v>165</v>
      </c>
      <c r="BE588" s="190">
        <f>IF(N588="základní",J588,0)</f>
        <v>0</v>
      </c>
      <c r="BF588" s="190">
        <f>IF(N588="snížená",J588,0)</f>
        <v>0</v>
      </c>
      <c r="BG588" s="190">
        <f>IF(N588="zákl. přenesená",J588,0)</f>
        <v>0</v>
      </c>
      <c r="BH588" s="190">
        <f>IF(N588="sníž. přenesená",J588,0)</f>
        <v>0</v>
      </c>
      <c r="BI588" s="190">
        <f>IF(N588="nulová",J588,0)</f>
        <v>0</v>
      </c>
      <c r="BJ588" s="16" t="s">
        <v>88</v>
      </c>
      <c r="BK588" s="190">
        <f>ROUND(I588*H588,2)</f>
        <v>0</v>
      </c>
      <c r="BL588" s="16" t="s">
        <v>270</v>
      </c>
      <c r="BM588" s="189" t="s">
        <v>1106</v>
      </c>
    </row>
    <row r="589" spans="1:65" s="13" customFormat="1">
      <c r="B589" s="196"/>
      <c r="C589" s="197"/>
      <c r="D589" s="198" t="s">
        <v>176</v>
      </c>
      <c r="E589" s="199" t="s">
        <v>79</v>
      </c>
      <c r="F589" s="200" t="s">
        <v>864</v>
      </c>
      <c r="G589" s="197"/>
      <c r="H589" s="201">
        <v>1</v>
      </c>
      <c r="I589" s="202"/>
      <c r="J589" s="197"/>
      <c r="K589" s="197"/>
      <c r="L589" s="203"/>
      <c r="M589" s="204"/>
      <c r="N589" s="205"/>
      <c r="O589" s="205"/>
      <c r="P589" s="205"/>
      <c r="Q589" s="205"/>
      <c r="R589" s="205"/>
      <c r="S589" s="205"/>
      <c r="T589" s="206"/>
      <c r="AT589" s="207" t="s">
        <v>176</v>
      </c>
      <c r="AU589" s="207" t="s">
        <v>90</v>
      </c>
      <c r="AV589" s="13" t="s">
        <v>90</v>
      </c>
      <c r="AW589" s="13" t="s">
        <v>39</v>
      </c>
      <c r="AX589" s="13" t="s">
        <v>81</v>
      </c>
      <c r="AY589" s="207" t="s">
        <v>165</v>
      </c>
    </row>
    <row r="590" spans="1:65" s="2" customFormat="1" ht="16.5" customHeight="1">
      <c r="A590" s="34"/>
      <c r="B590" s="35"/>
      <c r="C590" s="208" t="s">
        <v>1107</v>
      </c>
      <c r="D590" s="208" t="s">
        <v>322</v>
      </c>
      <c r="E590" s="209" t="s">
        <v>1108</v>
      </c>
      <c r="F590" s="210" t="s">
        <v>1109</v>
      </c>
      <c r="G590" s="211" t="s">
        <v>232</v>
      </c>
      <c r="H590" s="212">
        <v>1</v>
      </c>
      <c r="I590" s="213"/>
      <c r="J590" s="214">
        <f>ROUND(I590*H590,2)</f>
        <v>0</v>
      </c>
      <c r="K590" s="210" t="s">
        <v>79</v>
      </c>
      <c r="L590" s="215"/>
      <c r="M590" s="216" t="s">
        <v>79</v>
      </c>
      <c r="N590" s="217" t="s">
        <v>51</v>
      </c>
      <c r="O590" s="64"/>
      <c r="P590" s="187">
        <f>O590*H590</f>
        <v>0</v>
      </c>
      <c r="Q590" s="187">
        <v>0</v>
      </c>
      <c r="R590" s="187">
        <f>Q590*H590</f>
        <v>0</v>
      </c>
      <c r="S590" s="187">
        <v>0</v>
      </c>
      <c r="T590" s="188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89" t="s">
        <v>375</v>
      </c>
      <c r="AT590" s="189" t="s">
        <v>322</v>
      </c>
      <c r="AU590" s="189" t="s">
        <v>90</v>
      </c>
      <c r="AY590" s="16" t="s">
        <v>165</v>
      </c>
      <c r="BE590" s="190">
        <f>IF(N590="základní",J590,0)</f>
        <v>0</v>
      </c>
      <c r="BF590" s="190">
        <f>IF(N590="snížená",J590,0)</f>
        <v>0</v>
      </c>
      <c r="BG590" s="190">
        <f>IF(N590="zákl. přenesená",J590,0)</f>
        <v>0</v>
      </c>
      <c r="BH590" s="190">
        <f>IF(N590="sníž. přenesená",J590,0)</f>
        <v>0</v>
      </c>
      <c r="BI590" s="190">
        <f>IF(N590="nulová",J590,0)</f>
        <v>0</v>
      </c>
      <c r="BJ590" s="16" t="s">
        <v>88</v>
      </c>
      <c r="BK590" s="190">
        <f>ROUND(I590*H590,2)</f>
        <v>0</v>
      </c>
      <c r="BL590" s="16" t="s">
        <v>270</v>
      </c>
      <c r="BM590" s="189" t="s">
        <v>1110</v>
      </c>
    </row>
    <row r="591" spans="1:65" s="13" customFormat="1">
      <c r="B591" s="196"/>
      <c r="C591" s="197"/>
      <c r="D591" s="198" t="s">
        <v>176</v>
      </c>
      <c r="E591" s="199" t="s">
        <v>79</v>
      </c>
      <c r="F591" s="200" t="s">
        <v>864</v>
      </c>
      <c r="G591" s="197"/>
      <c r="H591" s="201">
        <v>1</v>
      </c>
      <c r="I591" s="202"/>
      <c r="J591" s="197"/>
      <c r="K591" s="197"/>
      <c r="L591" s="203"/>
      <c r="M591" s="204"/>
      <c r="N591" s="205"/>
      <c r="O591" s="205"/>
      <c r="P591" s="205"/>
      <c r="Q591" s="205"/>
      <c r="R591" s="205"/>
      <c r="S591" s="205"/>
      <c r="T591" s="206"/>
      <c r="AT591" s="207" t="s">
        <v>176</v>
      </c>
      <c r="AU591" s="207" t="s">
        <v>90</v>
      </c>
      <c r="AV591" s="13" t="s">
        <v>90</v>
      </c>
      <c r="AW591" s="13" t="s">
        <v>39</v>
      </c>
      <c r="AX591" s="13" t="s">
        <v>81</v>
      </c>
      <c r="AY591" s="207" t="s">
        <v>165</v>
      </c>
    </row>
    <row r="592" spans="1:65" s="2" customFormat="1" ht="24.2" customHeight="1">
      <c r="A592" s="34"/>
      <c r="B592" s="35"/>
      <c r="C592" s="178" t="s">
        <v>1111</v>
      </c>
      <c r="D592" s="178" t="s">
        <v>167</v>
      </c>
      <c r="E592" s="179" t="s">
        <v>1112</v>
      </c>
      <c r="F592" s="180" t="s">
        <v>1113</v>
      </c>
      <c r="G592" s="181" t="s">
        <v>232</v>
      </c>
      <c r="H592" s="182">
        <v>1</v>
      </c>
      <c r="I592" s="183"/>
      <c r="J592" s="184">
        <f>ROUND(I592*H592,2)</f>
        <v>0</v>
      </c>
      <c r="K592" s="180" t="s">
        <v>171</v>
      </c>
      <c r="L592" s="39"/>
      <c r="M592" s="185" t="s">
        <v>79</v>
      </c>
      <c r="N592" s="186" t="s">
        <v>51</v>
      </c>
      <c r="O592" s="64"/>
      <c r="P592" s="187">
        <f>O592*H592</f>
        <v>0</v>
      </c>
      <c r="Q592" s="187">
        <v>0</v>
      </c>
      <c r="R592" s="187">
        <f>Q592*H592</f>
        <v>0</v>
      </c>
      <c r="S592" s="187">
        <v>0</v>
      </c>
      <c r="T592" s="188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89" t="s">
        <v>270</v>
      </c>
      <c r="AT592" s="189" t="s">
        <v>167</v>
      </c>
      <c r="AU592" s="189" t="s">
        <v>90</v>
      </c>
      <c r="AY592" s="16" t="s">
        <v>165</v>
      </c>
      <c r="BE592" s="190">
        <f>IF(N592="základní",J592,0)</f>
        <v>0</v>
      </c>
      <c r="BF592" s="190">
        <f>IF(N592="snížená",J592,0)</f>
        <v>0</v>
      </c>
      <c r="BG592" s="190">
        <f>IF(N592="zákl. přenesená",J592,0)</f>
        <v>0</v>
      </c>
      <c r="BH592" s="190">
        <f>IF(N592="sníž. přenesená",J592,0)</f>
        <v>0</v>
      </c>
      <c r="BI592" s="190">
        <f>IF(N592="nulová",J592,0)</f>
        <v>0</v>
      </c>
      <c r="BJ592" s="16" t="s">
        <v>88</v>
      </c>
      <c r="BK592" s="190">
        <f>ROUND(I592*H592,2)</f>
        <v>0</v>
      </c>
      <c r="BL592" s="16" t="s">
        <v>270</v>
      </c>
      <c r="BM592" s="189" t="s">
        <v>1114</v>
      </c>
    </row>
    <row r="593" spans="1:65" s="2" customFormat="1">
      <c r="A593" s="34"/>
      <c r="B593" s="35"/>
      <c r="C593" s="36"/>
      <c r="D593" s="191" t="s">
        <v>174</v>
      </c>
      <c r="E593" s="36"/>
      <c r="F593" s="192" t="s">
        <v>1115</v>
      </c>
      <c r="G593" s="36"/>
      <c r="H593" s="36"/>
      <c r="I593" s="193"/>
      <c r="J593" s="36"/>
      <c r="K593" s="36"/>
      <c r="L593" s="39"/>
      <c r="M593" s="194"/>
      <c r="N593" s="195"/>
      <c r="O593" s="64"/>
      <c r="P593" s="64"/>
      <c r="Q593" s="64"/>
      <c r="R593" s="64"/>
      <c r="S593" s="64"/>
      <c r="T593" s="65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T593" s="16" t="s">
        <v>174</v>
      </c>
      <c r="AU593" s="16" t="s">
        <v>90</v>
      </c>
    </row>
    <row r="594" spans="1:65" s="2" customFormat="1" ht="33" customHeight="1">
      <c r="A594" s="34"/>
      <c r="B594" s="35"/>
      <c r="C594" s="208" t="s">
        <v>1116</v>
      </c>
      <c r="D594" s="208" t="s">
        <v>322</v>
      </c>
      <c r="E594" s="209" t="s">
        <v>1117</v>
      </c>
      <c r="F594" s="210" t="s">
        <v>1118</v>
      </c>
      <c r="G594" s="211" t="s">
        <v>232</v>
      </c>
      <c r="H594" s="212">
        <v>1</v>
      </c>
      <c r="I594" s="213"/>
      <c r="J594" s="214">
        <f>ROUND(I594*H594,2)</f>
        <v>0</v>
      </c>
      <c r="K594" s="210" t="s">
        <v>79</v>
      </c>
      <c r="L594" s="215"/>
      <c r="M594" s="216" t="s">
        <v>79</v>
      </c>
      <c r="N594" s="217" t="s">
        <v>51</v>
      </c>
      <c r="O594" s="64"/>
      <c r="P594" s="187">
        <f>O594*H594</f>
        <v>0</v>
      </c>
      <c r="Q594" s="187">
        <v>0</v>
      </c>
      <c r="R594" s="187">
        <f>Q594*H594</f>
        <v>0</v>
      </c>
      <c r="S594" s="187">
        <v>0</v>
      </c>
      <c r="T594" s="188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89" t="s">
        <v>375</v>
      </c>
      <c r="AT594" s="189" t="s">
        <v>322</v>
      </c>
      <c r="AU594" s="189" t="s">
        <v>90</v>
      </c>
      <c r="AY594" s="16" t="s">
        <v>165</v>
      </c>
      <c r="BE594" s="190">
        <f>IF(N594="základní",J594,0)</f>
        <v>0</v>
      </c>
      <c r="BF594" s="190">
        <f>IF(N594="snížená",J594,0)</f>
        <v>0</v>
      </c>
      <c r="BG594" s="190">
        <f>IF(N594="zákl. přenesená",J594,0)</f>
        <v>0</v>
      </c>
      <c r="BH594" s="190">
        <f>IF(N594="sníž. přenesená",J594,0)</f>
        <v>0</v>
      </c>
      <c r="BI594" s="190">
        <f>IF(N594="nulová",J594,0)</f>
        <v>0</v>
      </c>
      <c r="BJ594" s="16" t="s">
        <v>88</v>
      </c>
      <c r="BK594" s="190">
        <f>ROUND(I594*H594,2)</f>
        <v>0</v>
      </c>
      <c r="BL594" s="16" t="s">
        <v>270</v>
      </c>
      <c r="BM594" s="189" t="s">
        <v>1119</v>
      </c>
    </row>
    <row r="595" spans="1:65" s="13" customFormat="1">
      <c r="B595" s="196"/>
      <c r="C595" s="197"/>
      <c r="D595" s="198" t="s">
        <v>176</v>
      </c>
      <c r="E595" s="199" t="s">
        <v>79</v>
      </c>
      <c r="F595" s="200" t="s">
        <v>864</v>
      </c>
      <c r="G595" s="197"/>
      <c r="H595" s="201">
        <v>1</v>
      </c>
      <c r="I595" s="202"/>
      <c r="J595" s="197"/>
      <c r="K595" s="197"/>
      <c r="L595" s="203"/>
      <c r="M595" s="204"/>
      <c r="N595" s="205"/>
      <c r="O595" s="205"/>
      <c r="P595" s="205"/>
      <c r="Q595" s="205"/>
      <c r="R595" s="205"/>
      <c r="S595" s="205"/>
      <c r="T595" s="206"/>
      <c r="AT595" s="207" t="s">
        <v>176</v>
      </c>
      <c r="AU595" s="207" t="s">
        <v>90</v>
      </c>
      <c r="AV595" s="13" t="s">
        <v>90</v>
      </c>
      <c r="AW595" s="13" t="s">
        <v>39</v>
      </c>
      <c r="AX595" s="13" t="s">
        <v>81</v>
      </c>
      <c r="AY595" s="207" t="s">
        <v>165</v>
      </c>
    </row>
    <row r="596" spans="1:65" s="2" customFormat="1" ht="24.2" customHeight="1">
      <c r="A596" s="34"/>
      <c r="B596" s="35"/>
      <c r="C596" s="178" t="s">
        <v>1120</v>
      </c>
      <c r="D596" s="178" t="s">
        <v>167</v>
      </c>
      <c r="E596" s="179" t="s">
        <v>1121</v>
      </c>
      <c r="F596" s="180" t="s">
        <v>1122</v>
      </c>
      <c r="G596" s="181" t="s">
        <v>232</v>
      </c>
      <c r="H596" s="182">
        <v>3</v>
      </c>
      <c r="I596" s="183"/>
      <c r="J596" s="184">
        <f>ROUND(I596*H596,2)</f>
        <v>0</v>
      </c>
      <c r="K596" s="180" t="s">
        <v>171</v>
      </c>
      <c r="L596" s="39"/>
      <c r="M596" s="185" t="s">
        <v>79</v>
      </c>
      <c r="N596" s="186" t="s">
        <v>51</v>
      </c>
      <c r="O596" s="64"/>
      <c r="P596" s="187">
        <f>O596*H596</f>
        <v>0</v>
      </c>
      <c r="Q596" s="187">
        <v>0</v>
      </c>
      <c r="R596" s="187">
        <f>Q596*H596</f>
        <v>0</v>
      </c>
      <c r="S596" s="187">
        <v>0</v>
      </c>
      <c r="T596" s="188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89" t="s">
        <v>270</v>
      </c>
      <c r="AT596" s="189" t="s">
        <v>167</v>
      </c>
      <c r="AU596" s="189" t="s">
        <v>90</v>
      </c>
      <c r="AY596" s="16" t="s">
        <v>165</v>
      </c>
      <c r="BE596" s="190">
        <f>IF(N596="základní",J596,0)</f>
        <v>0</v>
      </c>
      <c r="BF596" s="190">
        <f>IF(N596="snížená",J596,0)</f>
        <v>0</v>
      </c>
      <c r="BG596" s="190">
        <f>IF(N596="zákl. přenesená",J596,0)</f>
        <v>0</v>
      </c>
      <c r="BH596" s="190">
        <f>IF(N596="sníž. přenesená",J596,0)</f>
        <v>0</v>
      </c>
      <c r="BI596" s="190">
        <f>IF(N596="nulová",J596,0)</f>
        <v>0</v>
      </c>
      <c r="BJ596" s="16" t="s">
        <v>88</v>
      </c>
      <c r="BK596" s="190">
        <f>ROUND(I596*H596,2)</f>
        <v>0</v>
      </c>
      <c r="BL596" s="16" t="s">
        <v>270</v>
      </c>
      <c r="BM596" s="189" t="s">
        <v>1123</v>
      </c>
    </row>
    <row r="597" spans="1:65" s="2" customFormat="1">
      <c r="A597" s="34"/>
      <c r="B597" s="35"/>
      <c r="C597" s="36"/>
      <c r="D597" s="191" t="s">
        <v>174</v>
      </c>
      <c r="E597" s="36"/>
      <c r="F597" s="192" t="s">
        <v>1124</v>
      </c>
      <c r="G597" s="36"/>
      <c r="H597" s="36"/>
      <c r="I597" s="193"/>
      <c r="J597" s="36"/>
      <c r="K597" s="36"/>
      <c r="L597" s="39"/>
      <c r="M597" s="194"/>
      <c r="N597" s="195"/>
      <c r="O597" s="64"/>
      <c r="P597" s="64"/>
      <c r="Q597" s="64"/>
      <c r="R597" s="64"/>
      <c r="S597" s="64"/>
      <c r="T597" s="65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6" t="s">
        <v>174</v>
      </c>
      <c r="AU597" s="16" t="s">
        <v>90</v>
      </c>
    </row>
    <row r="598" spans="1:65" s="2" customFormat="1" ht="33" customHeight="1">
      <c r="A598" s="34"/>
      <c r="B598" s="35"/>
      <c r="C598" s="208" t="s">
        <v>1125</v>
      </c>
      <c r="D598" s="208" t="s">
        <v>322</v>
      </c>
      <c r="E598" s="209" t="s">
        <v>1126</v>
      </c>
      <c r="F598" s="210" t="s">
        <v>1127</v>
      </c>
      <c r="G598" s="211" t="s">
        <v>232</v>
      </c>
      <c r="H598" s="212">
        <v>3</v>
      </c>
      <c r="I598" s="213"/>
      <c r="J598" s="214">
        <f>ROUND(I598*H598,2)</f>
        <v>0</v>
      </c>
      <c r="K598" s="210" t="s">
        <v>79</v>
      </c>
      <c r="L598" s="215"/>
      <c r="M598" s="216" t="s">
        <v>79</v>
      </c>
      <c r="N598" s="217" t="s">
        <v>51</v>
      </c>
      <c r="O598" s="64"/>
      <c r="P598" s="187">
        <f>O598*H598</f>
        <v>0</v>
      </c>
      <c r="Q598" s="187">
        <v>0</v>
      </c>
      <c r="R598" s="187">
        <f>Q598*H598</f>
        <v>0</v>
      </c>
      <c r="S598" s="187">
        <v>0</v>
      </c>
      <c r="T598" s="188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89" t="s">
        <v>375</v>
      </c>
      <c r="AT598" s="189" t="s">
        <v>322</v>
      </c>
      <c r="AU598" s="189" t="s">
        <v>90</v>
      </c>
      <c r="AY598" s="16" t="s">
        <v>165</v>
      </c>
      <c r="BE598" s="190">
        <f>IF(N598="základní",J598,0)</f>
        <v>0</v>
      </c>
      <c r="BF598" s="190">
        <f>IF(N598="snížená",J598,0)</f>
        <v>0</v>
      </c>
      <c r="BG598" s="190">
        <f>IF(N598="zákl. přenesená",J598,0)</f>
        <v>0</v>
      </c>
      <c r="BH598" s="190">
        <f>IF(N598="sníž. přenesená",J598,0)</f>
        <v>0</v>
      </c>
      <c r="BI598" s="190">
        <f>IF(N598="nulová",J598,0)</f>
        <v>0</v>
      </c>
      <c r="BJ598" s="16" t="s">
        <v>88</v>
      </c>
      <c r="BK598" s="190">
        <f>ROUND(I598*H598,2)</f>
        <v>0</v>
      </c>
      <c r="BL598" s="16" t="s">
        <v>270</v>
      </c>
      <c r="BM598" s="189" t="s">
        <v>1128</v>
      </c>
    </row>
    <row r="599" spans="1:65" s="13" customFormat="1">
      <c r="B599" s="196"/>
      <c r="C599" s="197"/>
      <c r="D599" s="198" t="s">
        <v>176</v>
      </c>
      <c r="E599" s="199" t="s">
        <v>79</v>
      </c>
      <c r="F599" s="200" t="s">
        <v>1004</v>
      </c>
      <c r="G599" s="197"/>
      <c r="H599" s="201">
        <v>3</v>
      </c>
      <c r="I599" s="202"/>
      <c r="J599" s="197"/>
      <c r="K599" s="197"/>
      <c r="L599" s="203"/>
      <c r="M599" s="204"/>
      <c r="N599" s="205"/>
      <c r="O599" s="205"/>
      <c r="P599" s="205"/>
      <c r="Q599" s="205"/>
      <c r="R599" s="205"/>
      <c r="S599" s="205"/>
      <c r="T599" s="206"/>
      <c r="AT599" s="207" t="s">
        <v>176</v>
      </c>
      <c r="AU599" s="207" t="s">
        <v>90</v>
      </c>
      <c r="AV599" s="13" t="s">
        <v>90</v>
      </c>
      <c r="AW599" s="13" t="s">
        <v>39</v>
      </c>
      <c r="AX599" s="13" t="s">
        <v>81</v>
      </c>
      <c r="AY599" s="207" t="s">
        <v>165</v>
      </c>
    </row>
    <row r="600" spans="1:65" s="2" customFormat="1" ht="33" customHeight="1">
      <c r="A600" s="34"/>
      <c r="B600" s="35"/>
      <c r="C600" s="178" t="s">
        <v>1129</v>
      </c>
      <c r="D600" s="178" t="s">
        <v>167</v>
      </c>
      <c r="E600" s="179" t="s">
        <v>1130</v>
      </c>
      <c r="F600" s="180" t="s">
        <v>1131</v>
      </c>
      <c r="G600" s="181" t="s">
        <v>232</v>
      </c>
      <c r="H600" s="182">
        <v>1</v>
      </c>
      <c r="I600" s="183"/>
      <c r="J600" s="184">
        <f>ROUND(I600*H600,2)</f>
        <v>0</v>
      </c>
      <c r="K600" s="180" t="s">
        <v>171</v>
      </c>
      <c r="L600" s="39"/>
      <c r="M600" s="185" t="s">
        <v>79</v>
      </c>
      <c r="N600" s="186" t="s">
        <v>51</v>
      </c>
      <c r="O600" s="64"/>
      <c r="P600" s="187">
        <f>O600*H600</f>
        <v>0</v>
      </c>
      <c r="Q600" s="187">
        <v>0</v>
      </c>
      <c r="R600" s="187">
        <f>Q600*H600</f>
        <v>0</v>
      </c>
      <c r="S600" s="187">
        <v>0</v>
      </c>
      <c r="T600" s="188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89" t="s">
        <v>270</v>
      </c>
      <c r="AT600" s="189" t="s">
        <v>167</v>
      </c>
      <c r="AU600" s="189" t="s">
        <v>90</v>
      </c>
      <c r="AY600" s="16" t="s">
        <v>165</v>
      </c>
      <c r="BE600" s="190">
        <f>IF(N600="základní",J600,0)</f>
        <v>0</v>
      </c>
      <c r="BF600" s="190">
        <f>IF(N600="snížená",J600,0)</f>
        <v>0</v>
      </c>
      <c r="BG600" s="190">
        <f>IF(N600="zákl. přenesená",J600,0)</f>
        <v>0</v>
      </c>
      <c r="BH600" s="190">
        <f>IF(N600="sníž. přenesená",J600,0)</f>
        <v>0</v>
      </c>
      <c r="BI600" s="190">
        <f>IF(N600="nulová",J600,0)</f>
        <v>0</v>
      </c>
      <c r="BJ600" s="16" t="s">
        <v>88</v>
      </c>
      <c r="BK600" s="190">
        <f>ROUND(I600*H600,2)</f>
        <v>0</v>
      </c>
      <c r="BL600" s="16" t="s">
        <v>270</v>
      </c>
      <c r="BM600" s="189" t="s">
        <v>1132</v>
      </c>
    </row>
    <row r="601" spans="1:65" s="2" customFormat="1">
      <c r="A601" s="34"/>
      <c r="B601" s="35"/>
      <c r="C601" s="36"/>
      <c r="D601" s="191" t="s">
        <v>174</v>
      </c>
      <c r="E601" s="36"/>
      <c r="F601" s="192" t="s">
        <v>1133</v>
      </c>
      <c r="G601" s="36"/>
      <c r="H601" s="36"/>
      <c r="I601" s="193"/>
      <c r="J601" s="36"/>
      <c r="K601" s="36"/>
      <c r="L601" s="39"/>
      <c r="M601" s="194"/>
      <c r="N601" s="195"/>
      <c r="O601" s="64"/>
      <c r="P601" s="64"/>
      <c r="Q601" s="64"/>
      <c r="R601" s="64"/>
      <c r="S601" s="64"/>
      <c r="T601" s="65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T601" s="16" t="s">
        <v>174</v>
      </c>
      <c r="AU601" s="16" t="s">
        <v>90</v>
      </c>
    </row>
    <row r="602" spans="1:65" s="2" customFormat="1" ht="24.2" customHeight="1">
      <c r="A602" s="34"/>
      <c r="B602" s="35"/>
      <c r="C602" s="208" t="s">
        <v>1134</v>
      </c>
      <c r="D602" s="208" t="s">
        <v>322</v>
      </c>
      <c r="E602" s="209" t="s">
        <v>1135</v>
      </c>
      <c r="F602" s="210" t="s">
        <v>1136</v>
      </c>
      <c r="G602" s="211" t="s">
        <v>232</v>
      </c>
      <c r="H602" s="212">
        <v>1</v>
      </c>
      <c r="I602" s="213"/>
      <c r="J602" s="214">
        <f>ROUND(I602*H602,2)</f>
        <v>0</v>
      </c>
      <c r="K602" s="210" t="s">
        <v>79</v>
      </c>
      <c r="L602" s="215"/>
      <c r="M602" s="216" t="s">
        <v>79</v>
      </c>
      <c r="N602" s="217" t="s">
        <v>51</v>
      </c>
      <c r="O602" s="64"/>
      <c r="P602" s="187">
        <f>O602*H602</f>
        <v>0</v>
      </c>
      <c r="Q602" s="187">
        <v>0</v>
      </c>
      <c r="R602" s="187">
        <f>Q602*H602</f>
        <v>0</v>
      </c>
      <c r="S602" s="187">
        <v>0</v>
      </c>
      <c r="T602" s="188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89" t="s">
        <v>375</v>
      </c>
      <c r="AT602" s="189" t="s">
        <v>322</v>
      </c>
      <c r="AU602" s="189" t="s">
        <v>90</v>
      </c>
      <c r="AY602" s="16" t="s">
        <v>165</v>
      </c>
      <c r="BE602" s="190">
        <f>IF(N602="základní",J602,0)</f>
        <v>0</v>
      </c>
      <c r="BF602" s="190">
        <f>IF(N602="snížená",J602,0)</f>
        <v>0</v>
      </c>
      <c r="BG602" s="190">
        <f>IF(N602="zákl. přenesená",J602,0)</f>
        <v>0</v>
      </c>
      <c r="BH602" s="190">
        <f>IF(N602="sníž. přenesená",J602,0)</f>
        <v>0</v>
      </c>
      <c r="BI602" s="190">
        <f>IF(N602="nulová",J602,0)</f>
        <v>0</v>
      </c>
      <c r="BJ602" s="16" t="s">
        <v>88</v>
      </c>
      <c r="BK602" s="190">
        <f>ROUND(I602*H602,2)</f>
        <v>0</v>
      </c>
      <c r="BL602" s="16" t="s">
        <v>270</v>
      </c>
      <c r="BM602" s="189" t="s">
        <v>1137</v>
      </c>
    </row>
    <row r="603" spans="1:65" s="13" customFormat="1">
      <c r="B603" s="196"/>
      <c r="C603" s="197"/>
      <c r="D603" s="198" t="s">
        <v>176</v>
      </c>
      <c r="E603" s="199" t="s">
        <v>79</v>
      </c>
      <c r="F603" s="200" t="s">
        <v>864</v>
      </c>
      <c r="G603" s="197"/>
      <c r="H603" s="201">
        <v>1</v>
      </c>
      <c r="I603" s="202"/>
      <c r="J603" s="197"/>
      <c r="K603" s="197"/>
      <c r="L603" s="203"/>
      <c r="M603" s="204"/>
      <c r="N603" s="205"/>
      <c r="O603" s="205"/>
      <c r="P603" s="205"/>
      <c r="Q603" s="205"/>
      <c r="R603" s="205"/>
      <c r="S603" s="205"/>
      <c r="T603" s="206"/>
      <c r="AT603" s="207" t="s">
        <v>176</v>
      </c>
      <c r="AU603" s="207" t="s">
        <v>90</v>
      </c>
      <c r="AV603" s="13" t="s">
        <v>90</v>
      </c>
      <c r="AW603" s="13" t="s">
        <v>39</v>
      </c>
      <c r="AX603" s="13" t="s">
        <v>81</v>
      </c>
      <c r="AY603" s="207" t="s">
        <v>165</v>
      </c>
    </row>
    <row r="604" spans="1:65" s="2" customFormat="1" ht="21.75" customHeight="1">
      <c r="A604" s="34"/>
      <c r="B604" s="35"/>
      <c r="C604" s="178" t="s">
        <v>1138</v>
      </c>
      <c r="D604" s="178" t="s">
        <v>167</v>
      </c>
      <c r="E604" s="179" t="s">
        <v>1139</v>
      </c>
      <c r="F604" s="180" t="s">
        <v>1140</v>
      </c>
      <c r="G604" s="181" t="s">
        <v>232</v>
      </c>
      <c r="H604" s="182">
        <v>1</v>
      </c>
      <c r="I604" s="183"/>
      <c r="J604" s="184">
        <f>ROUND(I604*H604,2)</f>
        <v>0</v>
      </c>
      <c r="K604" s="180" t="s">
        <v>171</v>
      </c>
      <c r="L604" s="39"/>
      <c r="M604" s="185" t="s">
        <v>79</v>
      </c>
      <c r="N604" s="186" t="s">
        <v>51</v>
      </c>
      <c r="O604" s="64"/>
      <c r="P604" s="187">
        <f>O604*H604</f>
        <v>0</v>
      </c>
      <c r="Q604" s="187">
        <v>0</v>
      </c>
      <c r="R604" s="187">
        <f>Q604*H604</f>
        <v>0</v>
      </c>
      <c r="S604" s="187">
        <v>0</v>
      </c>
      <c r="T604" s="188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89" t="s">
        <v>270</v>
      </c>
      <c r="AT604" s="189" t="s">
        <v>167</v>
      </c>
      <c r="AU604" s="189" t="s">
        <v>90</v>
      </c>
      <c r="AY604" s="16" t="s">
        <v>165</v>
      </c>
      <c r="BE604" s="190">
        <f>IF(N604="základní",J604,0)</f>
        <v>0</v>
      </c>
      <c r="BF604" s="190">
        <f>IF(N604="snížená",J604,0)</f>
        <v>0</v>
      </c>
      <c r="BG604" s="190">
        <f>IF(N604="zákl. přenesená",J604,0)</f>
        <v>0</v>
      </c>
      <c r="BH604" s="190">
        <f>IF(N604="sníž. přenesená",J604,0)</f>
        <v>0</v>
      </c>
      <c r="BI604" s="190">
        <f>IF(N604="nulová",J604,0)</f>
        <v>0</v>
      </c>
      <c r="BJ604" s="16" t="s">
        <v>88</v>
      </c>
      <c r="BK604" s="190">
        <f>ROUND(I604*H604,2)</f>
        <v>0</v>
      </c>
      <c r="BL604" s="16" t="s">
        <v>270</v>
      </c>
      <c r="BM604" s="189" t="s">
        <v>1141</v>
      </c>
    </row>
    <row r="605" spans="1:65" s="2" customFormat="1">
      <c r="A605" s="34"/>
      <c r="B605" s="35"/>
      <c r="C605" s="36"/>
      <c r="D605" s="191" t="s">
        <v>174</v>
      </c>
      <c r="E605" s="36"/>
      <c r="F605" s="192" t="s">
        <v>1142</v>
      </c>
      <c r="G605" s="36"/>
      <c r="H605" s="36"/>
      <c r="I605" s="193"/>
      <c r="J605" s="36"/>
      <c r="K605" s="36"/>
      <c r="L605" s="39"/>
      <c r="M605" s="194"/>
      <c r="N605" s="195"/>
      <c r="O605" s="64"/>
      <c r="P605" s="64"/>
      <c r="Q605" s="64"/>
      <c r="R605" s="64"/>
      <c r="S605" s="64"/>
      <c r="T605" s="65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6" t="s">
        <v>174</v>
      </c>
      <c r="AU605" s="16" t="s">
        <v>90</v>
      </c>
    </row>
    <row r="606" spans="1:65" s="2" customFormat="1" ht="16.5" customHeight="1">
      <c r="A606" s="34"/>
      <c r="B606" s="35"/>
      <c r="C606" s="208" t="s">
        <v>1143</v>
      </c>
      <c r="D606" s="208" t="s">
        <v>322</v>
      </c>
      <c r="E606" s="209" t="s">
        <v>1144</v>
      </c>
      <c r="F606" s="210" t="s">
        <v>1145</v>
      </c>
      <c r="G606" s="211" t="s">
        <v>232</v>
      </c>
      <c r="H606" s="212">
        <v>1</v>
      </c>
      <c r="I606" s="213"/>
      <c r="J606" s="214">
        <f>ROUND(I606*H606,2)</f>
        <v>0</v>
      </c>
      <c r="K606" s="210" t="s">
        <v>79</v>
      </c>
      <c r="L606" s="215"/>
      <c r="M606" s="216" t="s">
        <v>79</v>
      </c>
      <c r="N606" s="217" t="s">
        <v>51</v>
      </c>
      <c r="O606" s="64"/>
      <c r="P606" s="187">
        <f>O606*H606</f>
        <v>0</v>
      </c>
      <c r="Q606" s="187">
        <v>0</v>
      </c>
      <c r="R606" s="187">
        <f>Q606*H606</f>
        <v>0</v>
      </c>
      <c r="S606" s="187">
        <v>0</v>
      </c>
      <c r="T606" s="188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89" t="s">
        <v>375</v>
      </c>
      <c r="AT606" s="189" t="s">
        <v>322</v>
      </c>
      <c r="AU606" s="189" t="s">
        <v>90</v>
      </c>
      <c r="AY606" s="16" t="s">
        <v>165</v>
      </c>
      <c r="BE606" s="190">
        <f>IF(N606="základní",J606,0)</f>
        <v>0</v>
      </c>
      <c r="BF606" s="190">
        <f>IF(N606="snížená",J606,0)</f>
        <v>0</v>
      </c>
      <c r="BG606" s="190">
        <f>IF(N606="zákl. přenesená",J606,0)</f>
        <v>0</v>
      </c>
      <c r="BH606" s="190">
        <f>IF(N606="sníž. přenesená",J606,0)</f>
        <v>0</v>
      </c>
      <c r="BI606" s="190">
        <f>IF(N606="nulová",J606,0)</f>
        <v>0</v>
      </c>
      <c r="BJ606" s="16" t="s">
        <v>88</v>
      </c>
      <c r="BK606" s="190">
        <f>ROUND(I606*H606,2)</f>
        <v>0</v>
      </c>
      <c r="BL606" s="16" t="s">
        <v>270</v>
      </c>
      <c r="BM606" s="189" t="s">
        <v>1146</v>
      </c>
    </row>
    <row r="607" spans="1:65" s="13" customFormat="1">
      <c r="B607" s="196"/>
      <c r="C607" s="197"/>
      <c r="D607" s="198" t="s">
        <v>176</v>
      </c>
      <c r="E607" s="199" t="s">
        <v>79</v>
      </c>
      <c r="F607" s="200" t="s">
        <v>864</v>
      </c>
      <c r="G607" s="197"/>
      <c r="H607" s="201">
        <v>1</v>
      </c>
      <c r="I607" s="202"/>
      <c r="J607" s="197"/>
      <c r="K607" s="197"/>
      <c r="L607" s="203"/>
      <c r="M607" s="204"/>
      <c r="N607" s="205"/>
      <c r="O607" s="205"/>
      <c r="P607" s="205"/>
      <c r="Q607" s="205"/>
      <c r="R607" s="205"/>
      <c r="S607" s="205"/>
      <c r="T607" s="206"/>
      <c r="AT607" s="207" t="s">
        <v>176</v>
      </c>
      <c r="AU607" s="207" t="s">
        <v>90</v>
      </c>
      <c r="AV607" s="13" t="s">
        <v>90</v>
      </c>
      <c r="AW607" s="13" t="s">
        <v>39</v>
      </c>
      <c r="AX607" s="13" t="s">
        <v>88</v>
      </c>
      <c r="AY607" s="207" t="s">
        <v>165</v>
      </c>
    </row>
    <row r="608" spans="1:65" s="2" customFormat="1" ht="44.25" customHeight="1">
      <c r="A608" s="34"/>
      <c r="B608" s="35"/>
      <c r="C608" s="178" t="s">
        <v>1147</v>
      </c>
      <c r="D608" s="178" t="s">
        <v>167</v>
      </c>
      <c r="E608" s="179" t="s">
        <v>1148</v>
      </c>
      <c r="F608" s="180" t="s">
        <v>1149</v>
      </c>
      <c r="G608" s="181" t="s">
        <v>232</v>
      </c>
      <c r="H608" s="182">
        <v>15</v>
      </c>
      <c r="I608" s="183"/>
      <c r="J608" s="184">
        <f>ROUND(I608*H608,2)</f>
        <v>0</v>
      </c>
      <c r="K608" s="180" t="s">
        <v>171</v>
      </c>
      <c r="L608" s="39"/>
      <c r="M608" s="185" t="s">
        <v>79</v>
      </c>
      <c r="N608" s="186" t="s">
        <v>51</v>
      </c>
      <c r="O608" s="64"/>
      <c r="P608" s="187">
        <f>O608*H608</f>
        <v>0</v>
      </c>
      <c r="Q608" s="187">
        <v>0</v>
      </c>
      <c r="R608" s="187">
        <f>Q608*H608</f>
        <v>0</v>
      </c>
      <c r="S608" s="187">
        <v>0</v>
      </c>
      <c r="T608" s="188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89" t="s">
        <v>270</v>
      </c>
      <c r="AT608" s="189" t="s">
        <v>167</v>
      </c>
      <c r="AU608" s="189" t="s">
        <v>90</v>
      </c>
      <c r="AY608" s="16" t="s">
        <v>165</v>
      </c>
      <c r="BE608" s="190">
        <f>IF(N608="základní",J608,0)</f>
        <v>0</v>
      </c>
      <c r="BF608" s="190">
        <f>IF(N608="snížená",J608,0)</f>
        <v>0</v>
      </c>
      <c r="BG608" s="190">
        <f>IF(N608="zákl. přenesená",J608,0)</f>
        <v>0</v>
      </c>
      <c r="BH608" s="190">
        <f>IF(N608="sníž. přenesená",J608,0)</f>
        <v>0</v>
      </c>
      <c r="BI608" s="190">
        <f>IF(N608="nulová",J608,0)</f>
        <v>0</v>
      </c>
      <c r="BJ608" s="16" t="s">
        <v>88</v>
      </c>
      <c r="BK608" s="190">
        <f>ROUND(I608*H608,2)</f>
        <v>0</v>
      </c>
      <c r="BL608" s="16" t="s">
        <v>270</v>
      </c>
      <c r="BM608" s="189" t="s">
        <v>1150</v>
      </c>
    </row>
    <row r="609" spans="1:65" s="2" customFormat="1">
      <c r="A609" s="34"/>
      <c r="B609" s="35"/>
      <c r="C609" s="36"/>
      <c r="D609" s="191" t="s">
        <v>174</v>
      </c>
      <c r="E609" s="36"/>
      <c r="F609" s="192" t="s">
        <v>1151</v>
      </c>
      <c r="G609" s="36"/>
      <c r="H609" s="36"/>
      <c r="I609" s="193"/>
      <c r="J609" s="36"/>
      <c r="K609" s="36"/>
      <c r="L609" s="39"/>
      <c r="M609" s="194"/>
      <c r="N609" s="195"/>
      <c r="O609" s="64"/>
      <c r="P609" s="64"/>
      <c r="Q609" s="64"/>
      <c r="R609" s="64"/>
      <c r="S609" s="64"/>
      <c r="T609" s="65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T609" s="16" t="s">
        <v>174</v>
      </c>
      <c r="AU609" s="16" t="s">
        <v>90</v>
      </c>
    </row>
    <row r="610" spans="1:65" s="2" customFormat="1" ht="24.2" customHeight="1">
      <c r="A610" s="34"/>
      <c r="B610" s="35"/>
      <c r="C610" s="208" t="s">
        <v>1152</v>
      </c>
      <c r="D610" s="208" t="s">
        <v>322</v>
      </c>
      <c r="E610" s="209" t="s">
        <v>1153</v>
      </c>
      <c r="F610" s="210" t="s">
        <v>1154</v>
      </c>
      <c r="G610" s="211" t="s">
        <v>232</v>
      </c>
      <c r="H610" s="212">
        <v>3</v>
      </c>
      <c r="I610" s="213"/>
      <c r="J610" s="214">
        <f>ROUND(I610*H610,2)</f>
        <v>0</v>
      </c>
      <c r="K610" s="210" t="s">
        <v>79</v>
      </c>
      <c r="L610" s="215"/>
      <c r="M610" s="216" t="s">
        <v>79</v>
      </c>
      <c r="N610" s="217" t="s">
        <v>51</v>
      </c>
      <c r="O610" s="64"/>
      <c r="P610" s="187">
        <f>O610*H610</f>
        <v>0</v>
      </c>
      <c r="Q610" s="187">
        <v>0</v>
      </c>
      <c r="R610" s="187">
        <f>Q610*H610</f>
        <v>0</v>
      </c>
      <c r="S610" s="187">
        <v>0</v>
      </c>
      <c r="T610" s="188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89" t="s">
        <v>375</v>
      </c>
      <c r="AT610" s="189" t="s">
        <v>322</v>
      </c>
      <c r="AU610" s="189" t="s">
        <v>90</v>
      </c>
      <c r="AY610" s="16" t="s">
        <v>165</v>
      </c>
      <c r="BE610" s="190">
        <f>IF(N610="základní",J610,0)</f>
        <v>0</v>
      </c>
      <c r="BF610" s="190">
        <f>IF(N610="snížená",J610,0)</f>
        <v>0</v>
      </c>
      <c r="BG610" s="190">
        <f>IF(N610="zákl. přenesená",J610,0)</f>
        <v>0</v>
      </c>
      <c r="BH610" s="190">
        <f>IF(N610="sníž. přenesená",J610,0)</f>
        <v>0</v>
      </c>
      <c r="BI610" s="190">
        <f>IF(N610="nulová",J610,0)</f>
        <v>0</v>
      </c>
      <c r="BJ610" s="16" t="s">
        <v>88</v>
      </c>
      <c r="BK610" s="190">
        <f>ROUND(I610*H610,2)</f>
        <v>0</v>
      </c>
      <c r="BL610" s="16" t="s">
        <v>270</v>
      </c>
      <c r="BM610" s="189" t="s">
        <v>1155</v>
      </c>
    </row>
    <row r="611" spans="1:65" s="13" customFormat="1">
      <c r="B611" s="196"/>
      <c r="C611" s="197"/>
      <c r="D611" s="198" t="s">
        <v>176</v>
      </c>
      <c r="E611" s="199" t="s">
        <v>79</v>
      </c>
      <c r="F611" s="200" t="s">
        <v>1004</v>
      </c>
      <c r="G611" s="197"/>
      <c r="H611" s="201">
        <v>3</v>
      </c>
      <c r="I611" s="202"/>
      <c r="J611" s="197"/>
      <c r="K611" s="197"/>
      <c r="L611" s="203"/>
      <c r="M611" s="204"/>
      <c r="N611" s="205"/>
      <c r="O611" s="205"/>
      <c r="P611" s="205"/>
      <c r="Q611" s="205"/>
      <c r="R611" s="205"/>
      <c r="S611" s="205"/>
      <c r="T611" s="206"/>
      <c r="AT611" s="207" t="s">
        <v>176</v>
      </c>
      <c r="AU611" s="207" t="s">
        <v>90</v>
      </c>
      <c r="AV611" s="13" t="s">
        <v>90</v>
      </c>
      <c r="AW611" s="13" t="s">
        <v>39</v>
      </c>
      <c r="AX611" s="13" t="s">
        <v>81</v>
      </c>
      <c r="AY611" s="207" t="s">
        <v>165</v>
      </c>
    </row>
    <row r="612" spans="1:65" s="2" customFormat="1" ht="24.2" customHeight="1">
      <c r="A612" s="34"/>
      <c r="B612" s="35"/>
      <c r="C612" s="208" t="s">
        <v>1156</v>
      </c>
      <c r="D612" s="208" t="s">
        <v>322</v>
      </c>
      <c r="E612" s="209" t="s">
        <v>1157</v>
      </c>
      <c r="F612" s="210" t="s">
        <v>1158</v>
      </c>
      <c r="G612" s="211" t="s">
        <v>232</v>
      </c>
      <c r="H612" s="212">
        <v>6</v>
      </c>
      <c r="I612" s="213"/>
      <c r="J612" s="214">
        <f>ROUND(I612*H612,2)</f>
        <v>0</v>
      </c>
      <c r="K612" s="210" t="s">
        <v>79</v>
      </c>
      <c r="L612" s="215"/>
      <c r="M612" s="216" t="s">
        <v>79</v>
      </c>
      <c r="N612" s="217" t="s">
        <v>51</v>
      </c>
      <c r="O612" s="64"/>
      <c r="P612" s="187">
        <f>O612*H612</f>
        <v>0</v>
      </c>
      <c r="Q612" s="187">
        <v>0</v>
      </c>
      <c r="R612" s="187">
        <f>Q612*H612</f>
        <v>0</v>
      </c>
      <c r="S612" s="187">
        <v>0</v>
      </c>
      <c r="T612" s="188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89" t="s">
        <v>375</v>
      </c>
      <c r="AT612" s="189" t="s">
        <v>322</v>
      </c>
      <c r="AU612" s="189" t="s">
        <v>90</v>
      </c>
      <c r="AY612" s="16" t="s">
        <v>165</v>
      </c>
      <c r="BE612" s="190">
        <f>IF(N612="základní",J612,0)</f>
        <v>0</v>
      </c>
      <c r="BF612" s="190">
        <f>IF(N612="snížená",J612,0)</f>
        <v>0</v>
      </c>
      <c r="BG612" s="190">
        <f>IF(N612="zákl. přenesená",J612,0)</f>
        <v>0</v>
      </c>
      <c r="BH612" s="190">
        <f>IF(N612="sníž. přenesená",J612,0)</f>
        <v>0</v>
      </c>
      <c r="BI612" s="190">
        <f>IF(N612="nulová",J612,0)</f>
        <v>0</v>
      </c>
      <c r="BJ612" s="16" t="s">
        <v>88</v>
      </c>
      <c r="BK612" s="190">
        <f>ROUND(I612*H612,2)</f>
        <v>0</v>
      </c>
      <c r="BL612" s="16" t="s">
        <v>270</v>
      </c>
      <c r="BM612" s="189" t="s">
        <v>1159</v>
      </c>
    </row>
    <row r="613" spans="1:65" s="13" customFormat="1">
      <c r="B613" s="196"/>
      <c r="C613" s="197"/>
      <c r="D613" s="198" t="s">
        <v>176</v>
      </c>
      <c r="E613" s="199" t="s">
        <v>79</v>
      </c>
      <c r="F613" s="200" t="s">
        <v>1050</v>
      </c>
      <c r="G613" s="197"/>
      <c r="H613" s="201">
        <v>6</v>
      </c>
      <c r="I613" s="202"/>
      <c r="J613" s="197"/>
      <c r="K613" s="197"/>
      <c r="L613" s="203"/>
      <c r="M613" s="204"/>
      <c r="N613" s="205"/>
      <c r="O613" s="205"/>
      <c r="P613" s="205"/>
      <c r="Q613" s="205"/>
      <c r="R613" s="205"/>
      <c r="S613" s="205"/>
      <c r="T613" s="206"/>
      <c r="AT613" s="207" t="s">
        <v>176</v>
      </c>
      <c r="AU613" s="207" t="s">
        <v>90</v>
      </c>
      <c r="AV613" s="13" t="s">
        <v>90</v>
      </c>
      <c r="AW613" s="13" t="s">
        <v>39</v>
      </c>
      <c r="AX613" s="13" t="s">
        <v>81</v>
      </c>
      <c r="AY613" s="207" t="s">
        <v>165</v>
      </c>
    </row>
    <row r="614" spans="1:65" s="2" customFormat="1" ht="33" customHeight="1">
      <c r="A614" s="34"/>
      <c r="B614" s="35"/>
      <c r="C614" s="208" t="s">
        <v>1160</v>
      </c>
      <c r="D614" s="208" t="s">
        <v>322</v>
      </c>
      <c r="E614" s="209" t="s">
        <v>1161</v>
      </c>
      <c r="F614" s="210" t="s">
        <v>1162</v>
      </c>
      <c r="G614" s="211" t="s">
        <v>232</v>
      </c>
      <c r="H614" s="212">
        <v>3</v>
      </c>
      <c r="I614" s="213"/>
      <c r="J614" s="214">
        <f>ROUND(I614*H614,2)</f>
        <v>0</v>
      </c>
      <c r="K614" s="210" t="s">
        <v>79</v>
      </c>
      <c r="L614" s="215"/>
      <c r="M614" s="216" t="s">
        <v>79</v>
      </c>
      <c r="N614" s="217" t="s">
        <v>51</v>
      </c>
      <c r="O614" s="64"/>
      <c r="P614" s="187">
        <f>O614*H614</f>
        <v>0</v>
      </c>
      <c r="Q614" s="187">
        <v>0</v>
      </c>
      <c r="R614" s="187">
        <f>Q614*H614</f>
        <v>0</v>
      </c>
      <c r="S614" s="187">
        <v>0</v>
      </c>
      <c r="T614" s="188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89" t="s">
        <v>375</v>
      </c>
      <c r="AT614" s="189" t="s">
        <v>322</v>
      </c>
      <c r="AU614" s="189" t="s">
        <v>90</v>
      </c>
      <c r="AY614" s="16" t="s">
        <v>165</v>
      </c>
      <c r="BE614" s="190">
        <f>IF(N614="základní",J614,0)</f>
        <v>0</v>
      </c>
      <c r="BF614" s="190">
        <f>IF(N614="snížená",J614,0)</f>
        <v>0</v>
      </c>
      <c r="BG614" s="190">
        <f>IF(N614="zákl. přenesená",J614,0)</f>
        <v>0</v>
      </c>
      <c r="BH614" s="190">
        <f>IF(N614="sníž. přenesená",J614,0)</f>
        <v>0</v>
      </c>
      <c r="BI614" s="190">
        <f>IF(N614="nulová",J614,0)</f>
        <v>0</v>
      </c>
      <c r="BJ614" s="16" t="s">
        <v>88</v>
      </c>
      <c r="BK614" s="190">
        <f>ROUND(I614*H614,2)</f>
        <v>0</v>
      </c>
      <c r="BL614" s="16" t="s">
        <v>270</v>
      </c>
      <c r="BM614" s="189" t="s">
        <v>1163</v>
      </c>
    </row>
    <row r="615" spans="1:65" s="13" customFormat="1">
      <c r="B615" s="196"/>
      <c r="C615" s="197"/>
      <c r="D615" s="198" t="s">
        <v>176</v>
      </c>
      <c r="E615" s="199" t="s">
        <v>79</v>
      </c>
      <c r="F615" s="200" t="s">
        <v>1004</v>
      </c>
      <c r="G615" s="197"/>
      <c r="H615" s="201">
        <v>3</v>
      </c>
      <c r="I615" s="202"/>
      <c r="J615" s="197"/>
      <c r="K615" s="197"/>
      <c r="L615" s="203"/>
      <c r="M615" s="204"/>
      <c r="N615" s="205"/>
      <c r="O615" s="205"/>
      <c r="P615" s="205"/>
      <c r="Q615" s="205"/>
      <c r="R615" s="205"/>
      <c r="S615" s="205"/>
      <c r="T615" s="206"/>
      <c r="AT615" s="207" t="s">
        <v>176</v>
      </c>
      <c r="AU615" s="207" t="s">
        <v>90</v>
      </c>
      <c r="AV615" s="13" t="s">
        <v>90</v>
      </c>
      <c r="AW615" s="13" t="s">
        <v>39</v>
      </c>
      <c r="AX615" s="13" t="s">
        <v>81</v>
      </c>
      <c r="AY615" s="207" t="s">
        <v>165</v>
      </c>
    </row>
    <row r="616" spans="1:65" s="2" customFormat="1" ht="33" customHeight="1">
      <c r="A616" s="34"/>
      <c r="B616" s="35"/>
      <c r="C616" s="208" t="s">
        <v>1164</v>
      </c>
      <c r="D616" s="208" t="s">
        <v>322</v>
      </c>
      <c r="E616" s="209" t="s">
        <v>1165</v>
      </c>
      <c r="F616" s="210" t="s">
        <v>1166</v>
      </c>
      <c r="G616" s="211" t="s">
        <v>232</v>
      </c>
      <c r="H616" s="212">
        <v>3</v>
      </c>
      <c r="I616" s="213"/>
      <c r="J616" s="214">
        <f>ROUND(I616*H616,2)</f>
        <v>0</v>
      </c>
      <c r="K616" s="210" t="s">
        <v>79</v>
      </c>
      <c r="L616" s="215"/>
      <c r="M616" s="216" t="s">
        <v>79</v>
      </c>
      <c r="N616" s="217" t="s">
        <v>51</v>
      </c>
      <c r="O616" s="64"/>
      <c r="P616" s="187">
        <f>O616*H616</f>
        <v>0</v>
      </c>
      <c r="Q616" s="187">
        <v>0</v>
      </c>
      <c r="R616" s="187">
        <f>Q616*H616</f>
        <v>0</v>
      </c>
      <c r="S616" s="187">
        <v>0</v>
      </c>
      <c r="T616" s="188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89" t="s">
        <v>375</v>
      </c>
      <c r="AT616" s="189" t="s">
        <v>322</v>
      </c>
      <c r="AU616" s="189" t="s">
        <v>90</v>
      </c>
      <c r="AY616" s="16" t="s">
        <v>165</v>
      </c>
      <c r="BE616" s="190">
        <f>IF(N616="základní",J616,0)</f>
        <v>0</v>
      </c>
      <c r="BF616" s="190">
        <f>IF(N616="snížená",J616,0)</f>
        <v>0</v>
      </c>
      <c r="BG616" s="190">
        <f>IF(N616="zákl. přenesená",J616,0)</f>
        <v>0</v>
      </c>
      <c r="BH616" s="190">
        <f>IF(N616="sníž. přenesená",J616,0)</f>
        <v>0</v>
      </c>
      <c r="BI616" s="190">
        <f>IF(N616="nulová",J616,0)</f>
        <v>0</v>
      </c>
      <c r="BJ616" s="16" t="s">
        <v>88</v>
      </c>
      <c r="BK616" s="190">
        <f>ROUND(I616*H616,2)</f>
        <v>0</v>
      </c>
      <c r="BL616" s="16" t="s">
        <v>270</v>
      </c>
      <c r="BM616" s="189" t="s">
        <v>1167</v>
      </c>
    </row>
    <row r="617" spans="1:65" s="13" customFormat="1">
      <c r="B617" s="196"/>
      <c r="C617" s="197"/>
      <c r="D617" s="198" t="s">
        <v>176</v>
      </c>
      <c r="E617" s="199" t="s">
        <v>79</v>
      </c>
      <c r="F617" s="200" t="s">
        <v>1004</v>
      </c>
      <c r="G617" s="197"/>
      <c r="H617" s="201">
        <v>3</v>
      </c>
      <c r="I617" s="202"/>
      <c r="J617" s="197"/>
      <c r="K617" s="197"/>
      <c r="L617" s="203"/>
      <c r="M617" s="204"/>
      <c r="N617" s="205"/>
      <c r="O617" s="205"/>
      <c r="P617" s="205"/>
      <c r="Q617" s="205"/>
      <c r="R617" s="205"/>
      <c r="S617" s="205"/>
      <c r="T617" s="206"/>
      <c r="AT617" s="207" t="s">
        <v>176</v>
      </c>
      <c r="AU617" s="207" t="s">
        <v>90</v>
      </c>
      <c r="AV617" s="13" t="s">
        <v>90</v>
      </c>
      <c r="AW617" s="13" t="s">
        <v>39</v>
      </c>
      <c r="AX617" s="13" t="s">
        <v>81</v>
      </c>
      <c r="AY617" s="207" t="s">
        <v>165</v>
      </c>
    </row>
    <row r="618" spans="1:65" s="2" customFormat="1" ht="44.25" customHeight="1">
      <c r="A618" s="34"/>
      <c r="B618" s="35"/>
      <c r="C618" s="178" t="s">
        <v>1168</v>
      </c>
      <c r="D618" s="178" t="s">
        <v>167</v>
      </c>
      <c r="E618" s="179" t="s">
        <v>1169</v>
      </c>
      <c r="F618" s="180" t="s">
        <v>1170</v>
      </c>
      <c r="G618" s="181" t="s">
        <v>232</v>
      </c>
      <c r="H618" s="182">
        <v>1</v>
      </c>
      <c r="I618" s="183"/>
      <c r="J618" s="184">
        <f>ROUND(I618*H618,2)</f>
        <v>0</v>
      </c>
      <c r="K618" s="180" t="s">
        <v>171</v>
      </c>
      <c r="L618" s="39"/>
      <c r="M618" s="185" t="s">
        <v>79</v>
      </c>
      <c r="N618" s="186" t="s">
        <v>51</v>
      </c>
      <c r="O618" s="64"/>
      <c r="P618" s="187">
        <f>O618*H618</f>
        <v>0</v>
      </c>
      <c r="Q618" s="187">
        <v>0</v>
      </c>
      <c r="R618" s="187">
        <f>Q618*H618</f>
        <v>0</v>
      </c>
      <c r="S618" s="187">
        <v>0</v>
      </c>
      <c r="T618" s="188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89" t="s">
        <v>270</v>
      </c>
      <c r="AT618" s="189" t="s">
        <v>167</v>
      </c>
      <c r="AU618" s="189" t="s">
        <v>90</v>
      </c>
      <c r="AY618" s="16" t="s">
        <v>165</v>
      </c>
      <c r="BE618" s="190">
        <f>IF(N618="základní",J618,0)</f>
        <v>0</v>
      </c>
      <c r="BF618" s="190">
        <f>IF(N618="snížená",J618,0)</f>
        <v>0</v>
      </c>
      <c r="BG618" s="190">
        <f>IF(N618="zákl. přenesená",J618,0)</f>
        <v>0</v>
      </c>
      <c r="BH618" s="190">
        <f>IF(N618="sníž. přenesená",J618,0)</f>
        <v>0</v>
      </c>
      <c r="BI618" s="190">
        <f>IF(N618="nulová",J618,0)</f>
        <v>0</v>
      </c>
      <c r="BJ618" s="16" t="s">
        <v>88</v>
      </c>
      <c r="BK618" s="190">
        <f>ROUND(I618*H618,2)</f>
        <v>0</v>
      </c>
      <c r="BL618" s="16" t="s">
        <v>270</v>
      </c>
      <c r="BM618" s="189" t="s">
        <v>1171</v>
      </c>
    </row>
    <row r="619" spans="1:65" s="2" customFormat="1">
      <c r="A619" s="34"/>
      <c r="B619" s="35"/>
      <c r="C619" s="36"/>
      <c r="D619" s="191" t="s">
        <v>174</v>
      </c>
      <c r="E619" s="36"/>
      <c r="F619" s="192" t="s">
        <v>1172</v>
      </c>
      <c r="G619" s="36"/>
      <c r="H619" s="36"/>
      <c r="I619" s="193"/>
      <c r="J619" s="36"/>
      <c r="K619" s="36"/>
      <c r="L619" s="39"/>
      <c r="M619" s="194"/>
      <c r="N619" s="195"/>
      <c r="O619" s="64"/>
      <c r="P619" s="64"/>
      <c r="Q619" s="64"/>
      <c r="R619" s="64"/>
      <c r="S619" s="64"/>
      <c r="T619" s="65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T619" s="16" t="s">
        <v>174</v>
      </c>
      <c r="AU619" s="16" t="s">
        <v>90</v>
      </c>
    </row>
    <row r="620" spans="1:65" s="2" customFormat="1" ht="21.75" customHeight="1">
      <c r="A620" s="34"/>
      <c r="B620" s="35"/>
      <c r="C620" s="178" t="s">
        <v>1173</v>
      </c>
      <c r="D620" s="178" t="s">
        <v>167</v>
      </c>
      <c r="E620" s="179" t="s">
        <v>1174</v>
      </c>
      <c r="F620" s="180" t="s">
        <v>1175</v>
      </c>
      <c r="G620" s="181" t="s">
        <v>1176</v>
      </c>
      <c r="H620" s="182">
        <v>1</v>
      </c>
      <c r="I620" s="183"/>
      <c r="J620" s="184">
        <f>ROUND(I620*H620,2)</f>
        <v>0</v>
      </c>
      <c r="K620" s="180" t="s">
        <v>79</v>
      </c>
      <c r="L620" s="39"/>
      <c r="M620" s="185" t="s">
        <v>79</v>
      </c>
      <c r="N620" s="186" t="s">
        <v>51</v>
      </c>
      <c r="O620" s="64"/>
      <c r="P620" s="187">
        <f>O620*H620</f>
        <v>0</v>
      </c>
      <c r="Q620" s="187">
        <v>0</v>
      </c>
      <c r="R620" s="187">
        <f>Q620*H620</f>
        <v>0</v>
      </c>
      <c r="S620" s="187">
        <v>0</v>
      </c>
      <c r="T620" s="188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89" t="s">
        <v>270</v>
      </c>
      <c r="AT620" s="189" t="s">
        <v>167</v>
      </c>
      <c r="AU620" s="189" t="s">
        <v>90</v>
      </c>
      <c r="AY620" s="16" t="s">
        <v>165</v>
      </c>
      <c r="BE620" s="190">
        <f>IF(N620="základní",J620,0)</f>
        <v>0</v>
      </c>
      <c r="BF620" s="190">
        <f>IF(N620="snížená",J620,0)</f>
        <v>0</v>
      </c>
      <c r="BG620" s="190">
        <f>IF(N620="zákl. přenesená",J620,0)</f>
        <v>0</v>
      </c>
      <c r="BH620" s="190">
        <f>IF(N620="sníž. přenesená",J620,0)</f>
        <v>0</v>
      </c>
      <c r="BI620" s="190">
        <f>IF(N620="nulová",J620,0)</f>
        <v>0</v>
      </c>
      <c r="BJ620" s="16" t="s">
        <v>88</v>
      </c>
      <c r="BK620" s="190">
        <f>ROUND(I620*H620,2)</f>
        <v>0</v>
      </c>
      <c r="BL620" s="16" t="s">
        <v>270</v>
      </c>
      <c r="BM620" s="189" t="s">
        <v>1177</v>
      </c>
    </row>
    <row r="621" spans="1:65" s="2" customFormat="1" ht="48.75">
      <c r="A621" s="34"/>
      <c r="B621" s="35"/>
      <c r="C621" s="36"/>
      <c r="D621" s="198" t="s">
        <v>572</v>
      </c>
      <c r="E621" s="36"/>
      <c r="F621" s="218" t="s">
        <v>1178</v>
      </c>
      <c r="G621" s="36"/>
      <c r="H621" s="36"/>
      <c r="I621" s="193"/>
      <c r="J621" s="36"/>
      <c r="K621" s="36"/>
      <c r="L621" s="39"/>
      <c r="M621" s="194"/>
      <c r="N621" s="195"/>
      <c r="O621" s="64"/>
      <c r="P621" s="64"/>
      <c r="Q621" s="64"/>
      <c r="R621" s="64"/>
      <c r="S621" s="64"/>
      <c r="T621" s="65"/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T621" s="16" t="s">
        <v>572</v>
      </c>
      <c r="AU621" s="16" t="s">
        <v>90</v>
      </c>
    </row>
    <row r="622" spans="1:65" s="2" customFormat="1" ht="37.9" customHeight="1">
      <c r="A622" s="34"/>
      <c r="B622" s="35"/>
      <c r="C622" s="178" t="s">
        <v>1179</v>
      </c>
      <c r="D622" s="178" t="s">
        <v>167</v>
      </c>
      <c r="E622" s="179" t="s">
        <v>1180</v>
      </c>
      <c r="F622" s="180" t="s">
        <v>1181</v>
      </c>
      <c r="G622" s="181" t="s">
        <v>681</v>
      </c>
      <c r="H622" s="219"/>
      <c r="I622" s="183"/>
      <c r="J622" s="184">
        <f>ROUND(I622*H622,2)</f>
        <v>0</v>
      </c>
      <c r="K622" s="180" t="s">
        <v>171</v>
      </c>
      <c r="L622" s="39"/>
      <c r="M622" s="185" t="s">
        <v>79</v>
      </c>
      <c r="N622" s="186" t="s">
        <v>51</v>
      </c>
      <c r="O622" s="64"/>
      <c r="P622" s="187">
        <f>O622*H622</f>
        <v>0</v>
      </c>
      <c r="Q622" s="187">
        <v>0</v>
      </c>
      <c r="R622" s="187">
        <f>Q622*H622</f>
        <v>0</v>
      </c>
      <c r="S622" s="187">
        <v>0</v>
      </c>
      <c r="T622" s="188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89" t="s">
        <v>270</v>
      </c>
      <c r="AT622" s="189" t="s">
        <v>167</v>
      </c>
      <c r="AU622" s="189" t="s">
        <v>90</v>
      </c>
      <c r="AY622" s="16" t="s">
        <v>165</v>
      </c>
      <c r="BE622" s="190">
        <f>IF(N622="základní",J622,0)</f>
        <v>0</v>
      </c>
      <c r="BF622" s="190">
        <f>IF(N622="snížená",J622,0)</f>
        <v>0</v>
      </c>
      <c r="BG622" s="190">
        <f>IF(N622="zákl. přenesená",J622,0)</f>
        <v>0</v>
      </c>
      <c r="BH622" s="190">
        <f>IF(N622="sníž. přenesená",J622,0)</f>
        <v>0</v>
      </c>
      <c r="BI622" s="190">
        <f>IF(N622="nulová",J622,0)</f>
        <v>0</v>
      </c>
      <c r="BJ622" s="16" t="s">
        <v>88</v>
      </c>
      <c r="BK622" s="190">
        <f>ROUND(I622*H622,2)</f>
        <v>0</v>
      </c>
      <c r="BL622" s="16" t="s">
        <v>270</v>
      </c>
      <c r="BM622" s="189" t="s">
        <v>1182</v>
      </c>
    </row>
    <row r="623" spans="1:65" s="2" customFormat="1">
      <c r="A623" s="34"/>
      <c r="B623" s="35"/>
      <c r="C623" s="36"/>
      <c r="D623" s="191" t="s">
        <v>174</v>
      </c>
      <c r="E623" s="36"/>
      <c r="F623" s="192" t="s">
        <v>1183</v>
      </c>
      <c r="G623" s="36"/>
      <c r="H623" s="36"/>
      <c r="I623" s="193"/>
      <c r="J623" s="36"/>
      <c r="K623" s="36"/>
      <c r="L623" s="39"/>
      <c r="M623" s="194"/>
      <c r="N623" s="195"/>
      <c r="O623" s="64"/>
      <c r="P623" s="64"/>
      <c r="Q623" s="64"/>
      <c r="R623" s="64"/>
      <c r="S623" s="64"/>
      <c r="T623" s="65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6" t="s">
        <v>174</v>
      </c>
      <c r="AU623" s="16" t="s">
        <v>90</v>
      </c>
    </row>
    <row r="624" spans="1:65" s="12" customFormat="1" ht="22.9" customHeight="1">
      <c r="B624" s="162"/>
      <c r="C624" s="163"/>
      <c r="D624" s="164" t="s">
        <v>80</v>
      </c>
      <c r="E624" s="176" t="s">
        <v>1184</v>
      </c>
      <c r="F624" s="176" t="s">
        <v>1185</v>
      </c>
      <c r="G624" s="163"/>
      <c r="H624" s="163"/>
      <c r="I624" s="166"/>
      <c r="J624" s="177">
        <f>BK624</f>
        <v>0</v>
      </c>
      <c r="K624" s="163"/>
      <c r="L624" s="168"/>
      <c r="M624" s="169"/>
      <c r="N624" s="170"/>
      <c r="O624" s="170"/>
      <c r="P624" s="171">
        <f>SUM(P625:P630)</f>
        <v>0</v>
      </c>
      <c r="Q624" s="170"/>
      <c r="R624" s="171">
        <f>SUM(R625:R630)</f>
        <v>6.0999999999999997E-4</v>
      </c>
      <c r="S624" s="170"/>
      <c r="T624" s="172">
        <f>SUM(T625:T630)</f>
        <v>0</v>
      </c>
      <c r="AR624" s="173" t="s">
        <v>90</v>
      </c>
      <c r="AT624" s="174" t="s">
        <v>80</v>
      </c>
      <c r="AU624" s="174" t="s">
        <v>88</v>
      </c>
      <c r="AY624" s="173" t="s">
        <v>165</v>
      </c>
      <c r="BK624" s="175">
        <f>SUM(BK625:BK630)</f>
        <v>0</v>
      </c>
    </row>
    <row r="625" spans="1:65" s="2" customFormat="1" ht="24.2" customHeight="1">
      <c r="A625" s="34"/>
      <c r="B625" s="35"/>
      <c r="C625" s="178" t="s">
        <v>1186</v>
      </c>
      <c r="D625" s="178" t="s">
        <v>167</v>
      </c>
      <c r="E625" s="179" t="s">
        <v>1187</v>
      </c>
      <c r="F625" s="180" t="s">
        <v>1188</v>
      </c>
      <c r="G625" s="181" t="s">
        <v>232</v>
      </c>
      <c r="H625" s="182">
        <v>1</v>
      </c>
      <c r="I625" s="183"/>
      <c r="J625" s="184">
        <f>ROUND(I625*H625,2)</f>
        <v>0</v>
      </c>
      <c r="K625" s="180" t="s">
        <v>171</v>
      </c>
      <c r="L625" s="39"/>
      <c r="M625" s="185" t="s">
        <v>79</v>
      </c>
      <c r="N625" s="186" t="s">
        <v>51</v>
      </c>
      <c r="O625" s="64"/>
      <c r="P625" s="187">
        <f>O625*H625</f>
        <v>0</v>
      </c>
      <c r="Q625" s="187">
        <v>0</v>
      </c>
      <c r="R625" s="187">
        <f>Q625*H625</f>
        <v>0</v>
      </c>
      <c r="S625" s="187">
        <v>0</v>
      </c>
      <c r="T625" s="188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89" t="s">
        <v>270</v>
      </c>
      <c r="AT625" s="189" t="s">
        <v>167</v>
      </c>
      <c r="AU625" s="189" t="s">
        <v>90</v>
      </c>
      <c r="AY625" s="16" t="s">
        <v>165</v>
      </c>
      <c r="BE625" s="190">
        <f>IF(N625="základní",J625,0)</f>
        <v>0</v>
      </c>
      <c r="BF625" s="190">
        <f>IF(N625="snížená",J625,0)</f>
        <v>0</v>
      </c>
      <c r="BG625" s="190">
        <f>IF(N625="zákl. přenesená",J625,0)</f>
        <v>0</v>
      </c>
      <c r="BH625" s="190">
        <f>IF(N625="sníž. přenesená",J625,0)</f>
        <v>0</v>
      </c>
      <c r="BI625" s="190">
        <f>IF(N625="nulová",J625,0)</f>
        <v>0</v>
      </c>
      <c r="BJ625" s="16" t="s">
        <v>88</v>
      </c>
      <c r="BK625" s="190">
        <f>ROUND(I625*H625,2)</f>
        <v>0</v>
      </c>
      <c r="BL625" s="16" t="s">
        <v>270</v>
      </c>
      <c r="BM625" s="189" t="s">
        <v>1189</v>
      </c>
    </row>
    <row r="626" spans="1:65" s="2" customFormat="1">
      <c r="A626" s="34"/>
      <c r="B626" s="35"/>
      <c r="C626" s="36"/>
      <c r="D626" s="191" t="s">
        <v>174</v>
      </c>
      <c r="E626" s="36"/>
      <c r="F626" s="192" t="s">
        <v>1190</v>
      </c>
      <c r="G626" s="36"/>
      <c r="H626" s="36"/>
      <c r="I626" s="193"/>
      <c r="J626" s="36"/>
      <c r="K626" s="36"/>
      <c r="L626" s="39"/>
      <c r="M626" s="194"/>
      <c r="N626" s="195"/>
      <c r="O626" s="64"/>
      <c r="P626" s="64"/>
      <c r="Q626" s="64"/>
      <c r="R626" s="64"/>
      <c r="S626" s="64"/>
      <c r="T626" s="65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T626" s="16" t="s">
        <v>174</v>
      </c>
      <c r="AU626" s="16" t="s">
        <v>90</v>
      </c>
    </row>
    <row r="627" spans="1:65" s="2" customFormat="1" ht="16.5" customHeight="1">
      <c r="A627" s="34"/>
      <c r="B627" s="35"/>
      <c r="C627" s="208" t="s">
        <v>1191</v>
      </c>
      <c r="D627" s="208" t="s">
        <v>322</v>
      </c>
      <c r="E627" s="209" t="s">
        <v>1192</v>
      </c>
      <c r="F627" s="210" t="s">
        <v>1193</v>
      </c>
      <c r="G627" s="211" t="s">
        <v>232</v>
      </c>
      <c r="H627" s="212">
        <v>1</v>
      </c>
      <c r="I627" s="213"/>
      <c r="J627" s="214">
        <f>ROUND(I627*H627,2)</f>
        <v>0</v>
      </c>
      <c r="K627" s="210" t="s">
        <v>79</v>
      </c>
      <c r="L627" s="215"/>
      <c r="M627" s="216" t="s">
        <v>79</v>
      </c>
      <c r="N627" s="217" t="s">
        <v>51</v>
      </c>
      <c r="O627" s="64"/>
      <c r="P627" s="187">
        <f>O627*H627</f>
        <v>0</v>
      </c>
      <c r="Q627" s="187">
        <v>6.0999999999999997E-4</v>
      </c>
      <c r="R627" s="187">
        <f>Q627*H627</f>
        <v>6.0999999999999997E-4</v>
      </c>
      <c r="S627" s="187">
        <v>0</v>
      </c>
      <c r="T627" s="188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89" t="s">
        <v>375</v>
      </c>
      <c r="AT627" s="189" t="s">
        <v>322</v>
      </c>
      <c r="AU627" s="189" t="s">
        <v>90</v>
      </c>
      <c r="AY627" s="16" t="s">
        <v>165</v>
      </c>
      <c r="BE627" s="190">
        <f>IF(N627="základní",J627,0)</f>
        <v>0</v>
      </c>
      <c r="BF627" s="190">
        <f>IF(N627="snížená",J627,0)</f>
        <v>0</v>
      </c>
      <c r="BG627" s="190">
        <f>IF(N627="zákl. přenesená",J627,0)</f>
        <v>0</v>
      </c>
      <c r="BH627" s="190">
        <f>IF(N627="sníž. přenesená",J627,0)</f>
        <v>0</v>
      </c>
      <c r="BI627" s="190">
        <f>IF(N627="nulová",J627,0)</f>
        <v>0</v>
      </c>
      <c r="BJ627" s="16" t="s">
        <v>88</v>
      </c>
      <c r="BK627" s="190">
        <f>ROUND(I627*H627,2)</f>
        <v>0</v>
      </c>
      <c r="BL627" s="16" t="s">
        <v>270</v>
      </c>
      <c r="BM627" s="189" t="s">
        <v>1194</v>
      </c>
    </row>
    <row r="628" spans="1:65" s="13" customFormat="1">
      <c r="B628" s="196"/>
      <c r="C628" s="197"/>
      <c r="D628" s="198" t="s">
        <v>176</v>
      </c>
      <c r="E628" s="199" t="s">
        <v>79</v>
      </c>
      <c r="F628" s="200" t="s">
        <v>864</v>
      </c>
      <c r="G628" s="197"/>
      <c r="H628" s="201">
        <v>1</v>
      </c>
      <c r="I628" s="202"/>
      <c r="J628" s="197"/>
      <c r="K628" s="197"/>
      <c r="L628" s="203"/>
      <c r="M628" s="204"/>
      <c r="N628" s="205"/>
      <c r="O628" s="205"/>
      <c r="P628" s="205"/>
      <c r="Q628" s="205"/>
      <c r="R628" s="205"/>
      <c r="S628" s="205"/>
      <c r="T628" s="206"/>
      <c r="AT628" s="207" t="s">
        <v>176</v>
      </c>
      <c r="AU628" s="207" t="s">
        <v>90</v>
      </c>
      <c r="AV628" s="13" t="s">
        <v>90</v>
      </c>
      <c r="AW628" s="13" t="s">
        <v>39</v>
      </c>
      <c r="AX628" s="13" t="s">
        <v>88</v>
      </c>
      <c r="AY628" s="207" t="s">
        <v>165</v>
      </c>
    </row>
    <row r="629" spans="1:65" s="2" customFormat="1" ht="37.9" customHeight="1">
      <c r="A629" s="34"/>
      <c r="B629" s="35"/>
      <c r="C629" s="178" t="s">
        <v>1195</v>
      </c>
      <c r="D629" s="178" t="s">
        <v>167</v>
      </c>
      <c r="E629" s="179" t="s">
        <v>1196</v>
      </c>
      <c r="F629" s="180" t="s">
        <v>1197</v>
      </c>
      <c r="G629" s="181" t="s">
        <v>681</v>
      </c>
      <c r="H629" s="219"/>
      <c r="I629" s="183"/>
      <c r="J629" s="184">
        <f>ROUND(I629*H629,2)</f>
        <v>0</v>
      </c>
      <c r="K629" s="180" t="s">
        <v>171</v>
      </c>
      <c r="L629" s="39"/>
      <c r="M629" s="185" t="s">
        <v>79</v>
      </c>
      <c r="N629" s="186" t="s">
        <v>51</v>
      </c>
      <c r="O629" s="64"/>
      <c r="P629" s="187">
        <f>O629*H629</f>
        <v>0</v>
      </c>
      <c r="Q629" s="187">
        <v>0</v>
      </c>
      <c r="R629" s="187">
        <f>Q629*H629</f>
        <v>0</v>
      </c>
      <c r="S629" s="187">
        <v>0</v>
      </c>
      <c r="T629" s="188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89" t="s">
        <v>270</v>
      </c>
      <c r="AT629" s="189" t="s">
        <v>167</v>
      </c>
      <c r="AU629" s="189" t="s">
        <v>90</v>
      </c>
      <c r="AY629" s="16" t="s">
        <v>165</v>
      </c>
      <c r="BE629" s="190">
        <f>IF(N629="základní",J629,0)</f>
        <v>0</v>
      </c>
      <c r="BF629" s="190">
        <f>IF(N629="snížená",J629,0)</f>
        <v>0</v>
      </c>
      <c r="BG629" s="190">
        <f>IF(N629="zákl. přenesená",J629,0)</f>
        <v>0</v>
      </c>
      <c r="BH629" s="190">
        <f>IF(N629="sníž. přenesená",J629,0)</f>
        <v>0</v>
      </c>
      <c r="BI629" s="190">
        <f>IF(N629="nulová",J629,0)</f>
        <v>0</v>
      </c>
      <c r="BJ629" s="16" t="s">
        <v>88</v>
      </c>
      <c r="BK629" s="190">
        <f>ROUND(I629*H629,2)</f>
        <v>0</v>
      </c>
      <c r="BL629" s="16" t="s">
        <v>270</v>
      </c>
      <c r="BM629" s="189" t="s">
        <v>1198</v>
      </c>
    </row>
    <row r="630" spans="1:65" s="2" customFormat="1">
      <c r="A630" s="34"/>
      <c r="B630" s="35"/>
      <c r="C630" s="36"/>
      <c r="D630" s="191" t="s">
        <v>174</v>
      </c>
      <c r="E630" s="36"/>
      <c r="F630" s="192" t="s">
        <v>1199</v>
      </c>
      <c r="G630" s="36"/>
      <c r="H630" s="36"/>
      <c r="I630" s="193"/>
      <c r="J630" s="36"/>
      <c r="K630" s="36"/>
      <c r="L630" s="39"/>
      <c r="M630" s="194"/>
      <c r="N630" s="195"/>
      <c r="O630" s="64"/>
      <c r="P630" s="64"/>
      <c r="Q630" s="64"/>
      <c r="R630" s="64"/>
      <c r="S630" s="64"/>
      <c r="T630" s="65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T630" s="16" t="s">
        <v>174</v>
      </c>
      <c r="AU630" s="16" t="s">
        <v>90</v>
      </c>
    </row>
    <row r="631" spans="1:65" s="12" customFormat="1" ht="22.9" customHeight="1">
      <c r="B631" s="162"/>
      <c r="C631" s="163"/>
      <c r="D631" s="164" t="s">
        <v>80</v>
      </c>
      <c r="E631" s="176" t="s">
        <v>1200</v>
      </c>
      <c r="F631" s="176" t="s">
        <v>1201</v>
      </c>
      <c r="G631" s="163"/>
      <c r="H631" s="163"/>
      <c r="I631" s="166"/>
      <c r="J631" s="177">
        <f>BK631</f>
        <v>0</v>
      </c>
      <c r="K631" s="163"/>
      <c r="L631" s="168"/>
      <c r="M631" s="169"/>
      <c r="N631" s="170"/>
      <c r="O631" s="170"/>
      <c r="P631" s="171">
        <f>SUM(P632:P639)</f>
        <v>0</v>
      </c>
      <c r="Q631" s="170"/>
      <c r="R631" s="171">
        <f>SUM(R632:R639)</f>
        <v>1.5E-3</v>
      </c>
      <c r="S631" s="170"/>
      <c r="T631" s="172">
        <f>SUM(T632:T639)</f>
        <v>0</v>
      </c>
      <c r="AR631" s="173" t="s">
        <v>90</v>
      </c>
      <c r="AT631" s="174" t="s">
        <v>80</v>
      </c>
      <c r="AU631" s="174" t="s">
        <v>88</v>
      </c>
      <c r="AY631" s="173" t="s">
        <v>165</v>
      </c>
      <c r="BK631" s="175">
        <f>SUM(BK632:BK639)</f>
        <v>0</v>
      </c>
    </row>
    <row r="632" spans="1:65" s="2" customFormat="1" ht="24.2" customHeight="1">
      <c r="A632" s="34"/>
      <c r="B632" s="35"/>
      <c r="C632" s="178" t="s">
        <v>1202</v>
      </c>
      <c r="D632" s="178" t="s">
        <v>167</v>
      </c>
      <c r="E632" s="179" t="s">
        <v>1203</v>
      </c>
      <c r="F632" s="180" t="s">
        <v>1204</v>
      </c>
      <c r="G632" s="181" t="s">
        <v>232</v>
      </c>
      <c r="H632" s="182">
        <v>1</v>
      </c>
      <c r="I632" s="183"/>
      <c r="J632" s="184">
        <f>ROUND(I632*H632,2)</f>
        <v>0</v>
      </c>
      <c r="K632" s="180" t="s">
        <v>171</v>
      </c>
      <c r="L632" s="39"/>
      <c r="M632" s="185" t="s">
        <v>79</v>
      </c>
      <c r="N632" s="186" t="s">
        <v>51</v>
      </c>
      <c r="O632" s="64"/>
      <c r="P632" s="187">
        <f>O632*H632</f>
        <v>0</v>
      </c>
      <c r="Q632" s="187">
        <v>0</v>
      </c>
      <c r="R632" s="187">
        <f>Q632*H632</f>
        <v>0</v>
      </c>
      <c r="S632" s="187">
        <v>0</v>
      </c>
      <c r="T632" s="188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89" t="s">
        <v>270</v>
      </c>
      <c r="AT632" s="189" t="s">
        <v>167</v>
      </c>
      <c r="AU632" s="189" t="s">
        <v>90</v>
      </c>
      <c r="AY632" s="16" t="s">
        <v>165</v>
      </c>
      <c r="BE632" s="190">
        <f>IF(N632="základní",J632,0)</f>
        <v>0</v>
      </c>
      <c r="BF632" s="190">
        <f>IF(N632="snížená",J632,0)</f>
        <v>0</v>
      </c>
      <c r="BG632" s="190">
        <f>IF(N632="zákl. přenesená",J632,0)</f>
        <v>0</v>
      </c>
      <c r="BH632" s="190">
        <f>IF(N632="sníž. přenesená",J632,0)</f>
        <v>0</v>
      </c>
      <c r="BI632" s="190">
        <f>IF(N632="nulová",J632,0)</f>
        <v>0</v>
      </c>
      <c r="BJ632" s="16" t="s">
        <v>88</v>
      </c>
      <c r="BK632" s="190">
        <f>ROUND(I632*H632,2)</f>
        <v>0</v>
      </c>
      <c r="BL632" s="16" t="s">
        <v>270</v>
      </c>
      <c r="BM632" s="189" t="s">
        <v>1205</v>
      </c>
    </row>
    <row r="633" spans="1:65" s="2" customFormat="1">
      <c r="A633" s="34"/>
      <c r="B633" s="35"/>
      <c r="C633" s="36"/>
      <c r="D633" s="191" t="s">
        <v>174</v>
      </c>
      <c r="E633" s="36"/>
      <c r="F633" s="192" t="s">
        <v>1206</v>
      </c>
      <c r="G633" s="36"/>
      <c r="H633" s="36"/>
      <c r="I633" s="193"/>
      <c r="J633" s="36"/>
      <c r="K633" s="36"/>
      <c r="L633" s="39"/>
      <c r="M633" s="194"/>
      <c r="N633" s="195"/>
      <c r="O633" s="64"/>
      <c r="P633" s="64"/>
      <c r="Q633" s="64"/>
      <c r="R633" s="64"/>
      <c r="S633" s="64"/>
      <c r="T633" s="65"/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T633" s="16" t="s">
        <v>174</v>
      </c>
      <c r="AU633" s="16" t="s">
        <v>90</v>
      </c>
    </row>
    <row r="634" spans="1:65" s="2" customFormat="1" ht="24.2" customHeight="1">
      <c r="A634" s="34"/>
      <c r="B634" s="35"/>
      <c r="C634" s="208" t="s">
        <v>1207</v>
      </c>
      <c r="D634" s="208" t="s">
        <v>322</v>
      </c>
      <c r="E634" s="209" t="s">
        <v>1208</v>
      </c>
      <c r="F634" s="210" t="s">
        <v>1209</v>
      </c>
      <c r="G634" s="211" t="s">
        <v>232</v>
      </c>
      <c r="H634" s="212">
        <v>1</v>
      </c>
      <c r="I634" s="213"/>
      <c r="J634" s="214">
        <f>ROUND(I634*H634,2)</f>
        <v>0</v>
      </c>
      <c r="K634" s="210" t="s">
        <v>171</v>
      </c>
      <c r="L634" s="215"/>
      <c r="M634" s="216" t="s">
        <v>79</v>
      </c>
      <c r="N634" s="217" t="s">
        <v>51</v>
      </c>
      <c r="O634" s="64"/>
      <c r="P634" s="187">
        <f>O634*H634</f>
        <v>0</v>
      </c>
      <c r="Q634" s="187">
        <v>1.5E-3</v>
      </c>
      <c r="R634" s="187">
        <f>Q634*H634</f>
        <v>1.5E-3</v>
      </c>
      <c r="S634" s="187">
        <v>0</v>
      </c>
      <c r="T634" s="188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89" t="s">
        <v>375</v>
      </c>
      <c r="AT634" s="189" t="s">
        <v>322</v>
      </c>
      <c r="AU634" s="189" t="s">
        <v>90</v>
      </c>
      <c r="AY634" s="16" t="s">
        <v>165</v>
      </c>
      <c r="BE634" s="190">
        <f>IF(N634="základní",J634,0)</f>
        <v>0</v>
      </c>
      <c r="BF634" s="190">
        <f>IF(N634="snížená",J634,0)</f>
        <v>0</v>
      </c>
      <c r="BG634" s="190">
        <f>IF(N634="zákl. přenesená",J634,0)</f>
        <v>0</v>
      </c>
      <c r="BH634" s="190">
        <f>IF(N634="sníž. přenesená",J634,0)</f>
        <v>0</v>
      </c>
      <c r="BI634" s="190">
        <f>IF(N634="nulová",J634,0)</f>
        <v>0</v>
      </c>
      <c r="BJ634" s="16" t="s">
        <v>88</v>
      </c>
      <c r="BK634" s="190">
        <f>ROUND(I634*H634,2)</f>
        <v>0</v>
      </c>
      <c r="BL634" s="16" t="s">
        <v>270</v>
      </c>
      <c r="BM634" s="189" t="s">
        <v>1210</v>
      </c>
    </row>
    <row r="635" spans="1:65" s="13" customFormat="1">
      <c r="B635" s="196"/>
      <c r="C635" s="197"/>
      <c r="D635" s="198" t="s">
        <v>176</v>
      </c>
      <c r="E635" s="199" t="s">
        <v>79</v>
      </c>
      <c r="F635" s="200" t="s">
        <v>746</v>
      </c>
      <c r="G635" s="197"/>
      <c r="H635" s="201">
        <v>1</v>
      </c>
      <c r="I635" s="202"/>
      <c r="J635" s="197"/>
      <c r="K635" s="197"/>
      <c r="L635" s="203"/>
      <c r="M635" s="204"/>
      <c r="N635" s="205"/>
      <c r="O635" s="205"/>
      <c r="P635" s="205"/>
      <c r="Q635" s="205"/>
      <c r="R635" s="205"/>
      <c r="S635" s="205"/>
      <c r="T635" s="206"/>
      <c r="AT635" s="207" t="s">
        <v>176</v>
      </c>
      <c r="AU635" s="207" t="s">
        <v>90</v>
      </c>
      <c r="AV635" s="13" t="s">
        <v>90</v>
      </c>
      <c r="AW635" s="13" t="s">
        <v>39</v>
      </c>
      <c r="AX635" s="13" t="s">
        <v>81</v>
      </c>
      <c r="AY635" s="207" t="s">
        <v>165</v>
      </c>
    </row>
    <row r="636" spans="1:65" s="2" customFormat="1" ht="16.5" customHeight="1">
      <c r="A636" s="34"/>
      <c r="B636" s="35"/>
      <c r="C636" s="178" t="s">
        <v>1211</v>
      </c>
      <c r="D636" s="178" t="s">
        <v>167</v>
      </c>
      <c r="E636" s="179" t="s">
        <v>1212</v>
      </c>
      <c r="F636" s="180" t="s">
        <v>1213</v>
      </c>
      <c r="G636" s="181" t="s">
        <v>1176</v>
      </c>
      <c r="H636" s="182">
        <v>1</v>
      </c>
      <c r="I636" s="183"/>
      <c r="J636" s="184">
        <f>ROUND(I636*H636,2)</f>
        <v>0</v>
      </c>
      <c r="K636" s="180" t="s">
        <v>79</v>
      </c>
      <c r="L636" s="39"/>
      <c r="M636" s="185" t="s">
        <v>79</v>
      </c>
      <c r="N636" s="186" t="s">
        <v>51</v>
      </c>
      <c r="O636" s="64"/>
      <c r="P636" s="187">
        <f>O636*H636</f>
        <v>0</v>
      </c>
      <c r="Q636" s="187">
        <v>0</v>
      </c>
      <c r="R636" s="187">
        <f>Q636*H636</f>
        <v>0</v>
      </c>
      <c r="S636" s="187">
        <v>0</v>
      </c>
      <c r="T636" s="188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89" t="s">
        <v>270</v>
      </c>
      <c r="AT636" s="189" t="s">
        <v>167</v>
      </c>
      <c r="AU636" s="189" t="s">
        <v>90</v>
      </c>
      <c r="AY636" s="16" t="s">
        <v>165</v>
      </c>
      <c r="BE636" s="190">
        <f>IF(N636="základní",J636,0)</f>
        <v>0</v>
      </c>
      <c r="BF636" s="190">
        <f>IF(N636="snížená",J636,0)</f>
        <v>0</v>
      </c>
      <c r="BG636" s="190">
        <f>IF(N636="zákl. přenesená",J636,0)</f>
        <v>0</v>
      </c>
      <c r="BH636" s="190">
        <f>IF(N636="sníž. přenesená",J636,0)</f>
        <v>0</v>
      </c>
      <c r="BI636" s="190">
        <f>IF(N636="nulová",J636,0)</f>
        <v>0</v>
      </c>
      <c r="BJ636" s="16" t="s">
        <v>88</v>
      </c>
      <c r="BK636" s="190">
        <f>ROUND(I636*H636,2)</f>
        <v>0</v>
      </c>
      <c r="BL636" s="16" t="s">
        <v>270</v>
      </c>
      <c r="BM636" s="189" t="s">
        <v>1214</v>
      </c>
    </row>
    <row r="637" spans="1:65" s="2" customFormat="1" ht="48.75">
      <c r="A637" s="34"/>
      <c r="B637" s="35"/>
      <c r="C637" s="36"/>
      <c r="D637" s="198" t="s">
        <v>572</v>
      </c>
      <c r="E637" s="36"/>
      <c r="F637" s="218" t="s">
        <v>1178</v>
      </c>
      <c r="G637" s="36"/>
      <c r="H637" s="36"/>
      <c r="I637" s="193"/>
      <c r="J637" s="36"/>
      <c r="K637" s="36"/>
      <c r="L637" s="39"/>
      <c r="M637" s="194"/>
      <c r="N637" s="195"/>
      <c r="O637" s="64"/>
      <c r="P637" s="64"/>
      <c r="Q637" s="64"/>
      <c r="R637" s="64"/>
      <c r="S637" s="64"/>
      <c r="T637" s="65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T637" s="16" t="s">
        <v>572</v>
      </c>
      <c r="AU637" s="16" t="s">
        <v>90</v>
      </c>
    </row>
    <row r="638" spans="1:65" s="2" customFormat="1" ht="44.25" customHeight="1">
      <c r="A638" s="34"/>
      <c r="B638" s="35"/>
      <c r="C638" s="178" t="s">
        <v>1215</v>
      </c>
      <c r="D638" s="178" t="s">
        <v>167</v>
      </c>
      <c r="E638" s="179" t="s">
        <v>1216</v>
      </c>
      <c r="F638" s="180" t="s">
        <v>1217</v>
      </c>
      <c r="G638" s="181" t="s">
        <v>681</v>
      </c>
      <c r="H638" s="219"/>
      <c r="I638" s="183"/>
      <c r="J638" s="184">
        <f>ROUND(I638*H638,2)</f>
        <v>0</v>
      </c>
      <c r="K638" s="180" t="s">
        <v>171</v>
      </c>
      <c r="L638" s="39"/>
      <c r="M638" s="185" t="s">
        <v>79</v>
      </c>
      <c r="N638" s="186" t="s">
        <v>51</v>
      </c>
      <c r="O638" s="64"/>
      <c r="P638" s="187">
        <f>O638*H638</f>
        <v>0</v>
      </c>
      <c r="Q638" s="187">
        <v>0</v>
      </c>
      <c r="R638" s="187">
        <f>Q638*H638</f>
        <v>0</v>
      </c>
      <c r="S638" s="187">
        <v>0</v>
      </c>
      <c r="T638" s="188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89" t="s">
        <v>270</v>
      </c>
      <c r="AT638" s="189" t="s">
        <v>167</v>
      </c>
      <c r="AU638" s="189" t="s">
        <v>90</v>
      </c>
      <c r="AY638" s="16" t="s">
        <v>165</v>
      </c>
      <c r="BE638" s="190">
        <f>IF(N638="základní",J638,0)</f>
        <v>0</v>
      </c>
      <c r="BF638" s="190">
        <f>IF(N638="snížená",J638,0)</f>
        <v>0</v>
      </c>
      <c r="BG638" s="190">
        <f>IF(N638="zákl. přenesená",J638,0)</f>
        <v>0</v>
      </c>
      <c r="BH638" s="190">
        <f>IF(N638="sníž. přenesená",J638,0)</f>
        <v>0</v>
      </c>
      <c r="BI638" s="190">
        <f>IF(N638="nulová",J638,0)</f>
        <v>0</v>
      </c>
      <c r="BJ638" s="16" t="s">
        <v>88</v>
      </c>
      <c r="BK638" s="190">
        <f>ROUND(I638*H638,2)</f>
        <v>0</v>
      </c>
      <c r="BL638" s="16" t="s">
        <v>270</v>
      </c>
      <c r="BM638" s="189" t="s">
        <v>1218</v>
      </c>
    </row>
    <row r="639" spans="1:65" s="2" customFormat="1">
      <c r="A639" s="34"/>
      <c r="B639" s="35"/>
      <c r="C639" s="36"/>
      <c r="D639" s="191" t="s">
        <v>174</v>
      </c>
      <c r="E639" s="36"/>
      <c r="F639" s="192" t="s">
        <v>1219</v>
      </c>
      <c r="G639" s="36"/>
      <c r="H639" s="36"/>
      <c r="I639" s="193"/>
      <c r="J639" s="36"/>
      <c r="K639" s="36"/>
      <c r="L639" s="39"/>
      <c r="M639" s="194"/>
      <c r="N639" s="195"/>
      <c r="O639" s="64"/>
      <c r="P639" s="64"/>
      <c r="Q639" s="64"/>
      <c r="R639" s="64"/>
      <c r="S639" s="64"/>
      <c r="T639" s="65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T639" s="16" t="s">
        <v>174</v>
      </c>
      <c r="AU639" s="16" t="s">
        <v>90</v>
      </c>
    </row>
    <row r="640" spans="1:65" s="12" customFormat="1" ht="22.9" customHeight="1">
      <c r="B640" s="162"/>
      <c r="C640" s="163"/>
      <c r="D640" s="164" t="s">
        <v>80</v>
      </c>
      <c r="E640" s="176" t="s">
        <v>1220</v>
      </c>
      <c r="F640" s="176" t="s">
        <v>1221</v>
      </c>
      <c r="G640" s="163"/>
      <c r="H640" s="163"/>
      <c r="I640" s="166"/>
      <c r="J640" s="177">
        <f>BK640</f>
        <v>0</v>
      </c>
      <c r="K640" s="163"/>
      <c r="L640" s="168"/>
      <c r="M640" s="169"/>
      <c r="N640" s="170"/>
      <c r="O640" s="170"/>
      <c r="P640" s="171">
        <f>SUM(P641:P645)</f>
        <v>0</v>
      </c>
      <c r="Q640" s="170"/>
      <c r="R640" s="171">
        <f>SUM(R641:R645)</f>
        <v>0.20633499999999999</v>
      </c>
      <c r="S640" s="170"/>
      <c r="T640" s="172">
        <f>SUM(T641:T645)</f>
        <v>0</v>
      </c>
      <c r="AR640" s="173" t="s">
        <v>90</v>
      </c>
      <c r="AT640" s="174" t="s">
        <v>80</v>
      </c>
      <c r="AU640" s="174" t="s">
        <v>88</v>
      </c>
      <c r="AY640" s="173" t="s">
        <v>165</v>
      </c>
      <c r="BK640" s="175">
        <f>SUM(BK641:BK645)</f>
        <v>0</v>
      </c>
    </row>
    <row r="641" spans="1:65" s="2" customFormat="1" ht="49.15" customHeight="1">
      <c r="A641" s="34"/>
      <c r="B641" s="35"/>
      <c r="C641" s="178" t="s">
        <v>1222</v>
      </c>
      <c r="D641" s="178" t="s">
        <v>167</v>
      </c>
      <c r="E641" s="179" t="s">
        <v>1223</v>
      </c>
      <c r="F641" s="180" t="s">
        <v>1224</v>
      </c>
      <c r="G641" s="181" t="s">
        <v>213</v>
      </c>
      <c r="H641" s="182">
        <v>14.5</v>
      </c>
      <c r="I641" s="183"/>
      <c r="J641" s="184">
        <f>ROUND(I641*H641,2)</f>
        <v>0</v>
      </c>
      <c r="K641" s="180" t="s">
        <v>171</v>
      </c>
      <c r="L641" s="39"/>
      <c r="M641" s="185" t="s">
        <v>79</v>
      </c>
      <c r="N641" s="186" t="s">
        <v>51</v>
      </c>
      <c r="O641" s="64"/>
      <c r="P641" s="187">
        <f>O641*H641</f>
        <v>0</v>
      </c>
      <c r="Q641" s="187">
        <v>1.423E-2</v>
      </c>
      <c r="R641" s="187">
        <f>Q641*H641</f>
        <v>0.20633499999999999</v>
      </c>
      <c r="S641" s="187">
        <v>0</v>
      </c>
      <c r="T641" s="188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189" t="s">
        <v>270</v>
      </c>
      <c r="AT641" s="189" t="s">
        <v>167</v>
      </c>
      <c r="AU641" s="189" t="s">
        <v>90</v>
      </c>
      <c r="AY641" s="16" t="s">
        <v>165</v>
      </c>
      <c r="BE641" s="190">
        <f>IF(N641="základní",J641,0)</f>
        <v>0</v>
      </c>
      <c r="BF641" s="190">
        <f>IF(N641="snížená",J641,0)</f>
        <v>0</v>
      </c>
      <c r="BG641" s="190">
        <f>IF(N641="zákl. přenesená",J641,0)</f>
        <v>0</v>
      </c>
      <c r="BH641" s="190">
        <f>IF(N641="sníž. přenesená",J641,0)</f>
        <v>0</v>
      </c>
      <c r="BI641" s="190">
        <f>IF(N641="nulová",J641,0)</f>
        <v>0</v>
      </c>
      <c r="BJ641" s="16" t="s">
        <v>88</v>
      </c>
      <c r="BK641" s="190">
        <f>ROUND(I641*H641,2)</f>
        <v>0</v>
      </c>
      <c r="BL641" s="16" t="s">
        <v>270</v>
      </c>
      <c r="BM641" s="189" t="s">
        <v>1225</v>
      </c>
    </row>
    <row r="642" spans="1:65" s="2" customFormat="1">
      <c r="A642" s="34"/>
      <c r="B642" s="35"/>
      <c r="C642" s="36"/>
      <c r="D642" s="191" t="s">
        <v>174</v>
      </c>
      <c r="E642" s="36"/>
      <c r="F642" s="192" t="s">
        <v>1226</v>
      </c>
      <c r="G642" s="36"/>
      <c r="H642" s="36"/>
      <c r="I642" s="193"/>
      <c r="J642" s="36"/>
      <c r="K642" s="36"/>
      <c r="L642" s="39"/>
      <c r="M642" s="194"/>
      <c r="N642" s="195"/>
      <c r="O642" s="64"/>
      <c r="P642" s="64"/>
      <c r="Q642" s="64"/>
      <c r="R642" s="64"/>
      <c r="S642" s="64"/>
      <c r="T642" s="65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T642" s="16" t="s">
        <v>174</v>
      </c>
      <c r="AU642" s="16" t="s">
        <v>90</v>
      </c>
    </row>
    <row r="643" spans="1:65" s="13" customFormat="1">
      <c r="B643" s="196"/>
      <c r="C643" s="197"/>
      <c r="D643" s="198" t="s">
        <v>176</v>
      </c>
      <c r="E643" s="199" t="s">
        <v>79</v>
      </c>
      <c r="F643" s="200" t="s">
        <v>508</v>
      </c>
      <c r="G643" s="197"/>
      <c r="H643" s="201">
        <v>14.5</v>
      </c>
      <c r="I643" s="202"/>
      <c r="J643" s="197"/>
      <c r="K643" s="197"/>
      <c r="L643" s="203"/>
      <c r="M643" s="204"/>
      <c r="N643" s="205"/>
      <c r="O643" s="205"/>
      <c r="P643" s="205"/>
      <c r="Q643" s="205"/>
      <c r="R643" s="205"/>
      <c r="S643" s="205"/>
      <c r="T643" s="206"/>
      <c r="AT643" s="207" t="s">
        <v>176</v>
      </c>
      <c r="AU643" s="207" t="s">
        <v>90</v>
      </c>
      <c r="AV643" s="13" t="s">
        <v>90</v>
      </c>
      <c r="AW643" s="13" t="s">
        <v>39</v>
      </c>
      <c r="AX643" s="13" t="s">
        <v>81</v>
      </c>
      <c r="AY643" s="207" t="s">
        <v>165</v>
      </c>
    </row>
    <row r="644" spans="1:65" s="2" customFormat="1" ht="44.25" customHeight="1">
      <c r="A644" s="34"/>
      <c r="B644" s="35"/>
      <c r="C644" s="178" t="s">
        <v>1227</v>
      </c>
      <c r="D644" s="178" t="s">
        <v>167</v>
      </c>
      <c r="E644" s="179" t="s">
        <v>1228</v>
      </c>
      <c r="F644" s="180" t="s">
        <v>1229</v>
      </c>
      <c r="G644" s="181" t="s">
        <v>681</v>
      </c>
      <c r="H644" s="219"/>
      <c r="I644" s="183"/>
      <c r="J644" s="184">
        <f>ROUND(I644*H644,2)</f>
        <v>0</v>
      </c>
      <c r="K644" s="180" t="s">
        <v>171</v>
      </c>
      <c r="L644" s="39"/>
      <c r="M644" s="185" t="s">
        <v>79</v>
      </c>
      <c r="N644" s="186" t="s">
        <v>51</v>
      </c>
      <c r="O644" s="64"/>
      <c r="P644" s="187">
        <f>O644*H644</f>
        <v>0</v>
      </c>
      <c r="Q644" s="187">
        <v>0</v>
      </c>
      <c r="R644" s="187">
        <f>Q644*H644</f>
        <v>0</v>
      </c>
      <c r="S644" s="187">
        <v>0</v>
      </c>
      <c r="T644" s="188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89" t="s">
        <v>270</v>
      </c>
      <c r="AT644" s="189" t="s">
        <v>167</v>
      </c>
      <c r="AU644" s="189" t="s">
        <v>90</v>
      </c>
      <c r="AY644" s="16" t="s">
        <v>165</v>
      </c>
      <c r="BE644" s="190">
        <f>IF(N644="základní",J644,0)</f>
        <v>0</v>
      </c>
      <c r="BF644" s="190">
        <f>IF(N644="snížená",J644,0)</f>
        <v>0</v>
      </c>
      <c r="BG644" s="190">
        <f>IF(N644="zákl. přenesená",J644,0)</f>
        <v>0</v>
      </c>
      <c r="BH644" s="190">
        <f>IF(N644="sníž. přenesená",J644,0)</f>
        <v>0</v>
      </c>
      <c r="BI644" s="190">
        <f>IF(N644="nulová",J644,0)</f>
        <v>0</v>
      </c>
      <c r="BJ644" s="16" t="s">
        <v>88</v>
      </c>
      <c r="BK644" s="190">
        <f>ROUND(I644*H644,2)</f>
        <v>0</v>
      </c>
      <c r="BL644" s="16" t="s">
        <v>270</v>
      </c>
      <c r="BM644" s="189" t="s">
        <v>1230</v>
      </c>
    </row>
    <row r="645" spans="1:65" s="2" customFormat="1">
      <c r="A645" s="34"/>
      <c r="B645" s="35"/>
      <c r="C645" s="36"/>
      <c r="D645" s="191" t="s">
        <v>174</v>
      </c>
      <c r="E645" s="36"/>
      <c r="F645" s="192" t="s">
        <v>1231</v>
      </c>
      <c r="G645" s="36"/>
      <c r="H645" s="36"/>
      <c r="I645" s="193"/>
      <c r="J645" s="36"/>
      <c r="K645" s="36"/>
      <c r="L645" s="39"/>
      <c r="M645" s="194"/>
      <c r="N645" s="195"/>
      <c r="O645" s="64"/>
      <c r="P645" s="64"/>
      <c r="Q645" s="64"/>
      <c r="R645" s="64"/>
      <c r="S645" s="64"/>
      <c r="T645" s="65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T645" s="16" t="s">
        <v>174</v>
      </c>
      <c r="AU645" s="16" t="s">
        <v>90</v>
      </c>
    </row>
    <row r="646" spans="1:65" s="12" customFormat="1" ht="22.9" customHeight="1">
      <c r="B646" s="162"/>
      <c r="C646" s="163"/>
      <c r="D646" s="164" t="s">
        <v>80</v>
      </c>
      <c r="E646" s="176" t="s">
        <v>1232</v>
      </c>
      <c r="F646" s="176" t="s">
        <v>1233</v>
      </c>
      <c r="G646" s="163"/>
      <c r="H646" s="163"/>
      <c r="I646" s="166"/>
      <c r="J646" s="177">
        <f>BK646</f>
        <v>0</v>
      </c>
      <c r="K646" s="163"/>
      <c r="L646" s="168"/>
      <c r="M646" s="169"/>
      <c r="N646" s="170"/>
      <c r="O646" s="170"/>
      <c r="P646" s="171">
        <f>SUM(P647:P658)</f>
        <v>0</v>
      </c>
      <c r="Q646" s="170"/>
      <c r="R646" s="171">
        <f>SUM(R647:R658)</f>
        <v>0.47062982999999997</v>
      </c>
      <c r="S646" s="170"/>
      <c r="T646" s="172">
        <f>SUM(T647:T658)</f>
        <v>0</v>
      </c>
      <c r="AR646" s="173" t="s">
        <v>90</v>
      </c>
      <c r="AT646" s="174" t="s">
        <v>80</v>
      </c>
      <c r="AU646" s="174" t="s">
        <v>88</v>
      </c>
      <c r="AY646" s="173" t="s">
        <v>165</v>
      </c>
      <c r="BK646" s="175">
        <f>SUM(BK647:BK658)</f>
        <v>0</v>
      </c>
    </row>
    <row r="647" spans="1:65" s="2" customFormat="1" ht="49.15" customHeight="1">
      <c r="A647" s="34"/>
      <c r="B647" s="35"/>
      <c r="C647" s="178" t="s">
        <v>1234</v>
      </c>
      <c r="D647" s="178" t="s">
        <v>167</v>
      </c>
      <c r="E647" s="179" t="s">
        <v>1235</v>
      </c>
      <c r="F647" s="180" t="s">
        <v>1236</v>
      </c>
      <c r="G647" s="181" t="s">
        <v>213</v>
      </c>
      <c r="H647" s="182">
        <v>36.5</v>
      </c>
      <c r="I647" s="183"/>
      <c r="J647" s="184">
        <f>ROUND(I647*H647,2)</f>
        <v>0</v>
      </c>
      <c r="K647" s="180" t="s">
        <v>171</v>
      </c>
      <c r="L647" s="39"/>
      <c r="M647" s="185" t="s">
        <v>79</v>
      </c>
      <c r="N647" s="186" t="s">
        <v>51</v>
      </c>
      <c r="O647" s="64"/>
      <c r="P647" s="187">
        <f>O647*H647</f>
        <v>0</v>
      </c>
      <c r="Q647" s="187">
        <v>1.2588719999999999E-2</v>
      </c>
      <c r="R647" s="187">
        <f>Q647*H647</f>
        <v>0.45948827999999997</v>
      </c>
      <c r="S647" s="187">
        <v>0</v>
      </c>
      <c r="T647" s="188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189" t="s">
        <v>270</v>
      </c>
      <c r="AT647" s="189" t="s">
        <v>167</v>
      </c>
      <c r="AU647" s="189" t="s">
        <v>90</v>
      </c>
      <c r="AY647" s="16" t="s">
        <v>165</v>
      </c>
      <c r="BE647" s="190">
        <f>IF(N647="základní",J647,0)</f>
        <v>0</v>
      </c>
      <c r="BF647" s="190">
        <f>IF(N647="snížená",J647,0)</f>
        <v>0</v>
      </c>
      <c r="BG647" s="190">
        <f>IF(N647="zákl. přenesená",J647,0)</f>
        <v>0</v>
      </c>
      <c r="BH647" s="190">
        <f>IF(N647="sníž. přenesená",J647,0)</f>
        <v>0</v>
      </c>
      <c r="BI647" s="190">
        <f>IF(N647="nulová",J647,0)</f>
        <v>0</v>
      </c>
      <c r="BJ647" s="16" t="s">
        <v>88</v>
      </c>
      <c r="BK647" s="190">
        <f>ROUND(I647*H647,2)</f>
        <v>0</v>
      </c>
      <c r="BL647" s="16" t="s">
        <v>270</v>
      </c>
      <c r="BM647" s="189" t="s">
        <v>1237</v>
      </c>
    </row>
    <row r="648" spans="1:65" s="2" customFormat="1">
      <c r="A648" s="34"/>
      <c r="B648" s="35"/>
      <c r="C648" s="36"/>
      <c r="D648" s="191" t="s">
        <v>174</v>
      </c>
      <c r="E648" s="36"/>
      <c r="F648" s="192" t="s">
        <v>1238</v>
      </c>
      <c r="G648" s="36"/>
      <c r="H648" s="36"/>
      <c r="I648" s="193"/>
      <c r="J648" s="36"/>
      <c r="K648" s="36"/>
      <c r="L648" s="39"/>
      <c r="M648" s="194"/>
      <c r="N648" s="195"/>
      <c r="O648" s="64"/>
      <c r="P648" s="64"/>
      <c r="Q648" s="64"/>
      <c r="R648" s="64"/>
      <c r="S648" s="64"/>
      <c r="T648" s="65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T648" s="16" t="s">
        <v>174</v>
      </c>
      <c r="AU648" s="16" t="s">
        <v>90</v>
      </c>
    </row>
    <row r="649" spans="1:65" s="13" customFormat="1">
      <c r="B649" s="196"/>
      <c r="C649" s="197"/>
      <c r="D649" s="198" t="s">
        <v>176</v>
      </c>
      <c r="E649" s="199" t="s">
        <v>79</v>
      </c>
      <c r="F649" s="200" t="s">
        <v>1239</v>
      </c>
      <c r="G649" s="197"/>
      <c r="H649" s="201">
        <v>36.5</v>
      </c>
      <c r="I649" s="202"/>
      <c r="J649" s="197"/>
      <c r="K649" s="197"/>
      <c r="L649" s="203"/>
      <c r="M649" s="204"/>
      <c r="N649" s="205"/>
      <c r="O649" s="205"/>
      <c r="P649" s="205"/>
      <c r="Q649" s="205"/>
      <c r="R649" s="205"/>
      <c r="S649" s="205"/>
      <c r="T649" s="206"/>
      <c r="AT649" s="207" t="s">
        <v>176</v>
      </c>
      <c r="AU649" s="207" t="s">
        <v>90</v>
      </c>
      <c r="AV649" s="13" t="s">
        <v>90</v>
      </c>
      <c r="AW649" s="13" t="s">
        <v>39</v>
      </c>
      <c r="AX649" s="13" t="s">
        <v>81</v>
      </c>
      <c r="AY649" s="207" t="s">
        <v>165</v>
      </c>
    </row>
    <row r="650" spans="1:65" s="2" customFormat="1" ht="37.9" customHeight="1">
      <c r="A650" s="34"/>
      <c r="B650" s="35"/>
      <c r="C650" s="178" t="s">
        <v>1240</v>
      </c>
      <c r="D650" s="178" t="s">
        <v>167</v>
      </c>
      <c r="E650" s="179" t="s">
        <v>1241</v>
      </c>
      <c r="F650" s="180" t="s">
        <v>1242</v>
      </c>
      <c r="G650" s="181" t="s">
        <v>213</v>
      </c>
      <c r="H650" s="182">
        <v>36.5</v>
      </c>
      <c r="I650" s="183"/>
      <c r="J650" s="184">
        <f>ROUND(I650*H650,2)</f>
        <v>0</v>
      </c>
      <c r="K650" s="180" t="s">
        <v>171</v>
      </c>
      <c r="L650" s="39"/>
      <c r="M650" s="185" t="s">
        <v>79</v>
      </c>
      <c r="N650" s="186" t="s">
        <v>51</v>
      </c>
      <c r="O650" s="64"/>
      <c r="P650" s="187">
        <f>O650*H650</f>
        <v>0</v>
      </c>
      <c r="Q650" s="187">
        <v>1E-4</v>
      </c>
      <c r="R650" s="187">
        <f>Q650*H650</f>
        <v>3.65E-3</v>
      </c>
      <c r="S650" s="187">
        <v>0</v>
      </c>
      <c r="T650" s="188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89" t="s">
        <v>270</v>
      </c>
      <c r="AT650" s="189" t="s">
        <v>167</v>
      </c>
      <c r="AU650" s="189" t="s">
        <v>90</v>
      </c>
      <c r="AY650" s="16" t="s">
        <v>165</v>
      </c>
      <c r="BE650" s="190">
        <f>IF(N650="základní",J650,0)</f>
        <v>0</v>
      </c>
      <c r="BF650" s="190">
        <f>IF(N650="snížená",J650,0)</f>
        <v>0</v>
      </c>
      <c r="BG650" s="190">
        <f>IF(N650="zákl. přenesená",J650,0)</f>
        <v>0</v>
      </c>
      <c r="BH650" s="190">
        <f>IF(N650="sníž. přenesená",J650,0)</f>
        <v>0</v>
      </c>
      <c r="BI650" s="190">
        <f>IF(N650="nulová",J650,0)</f>
        <v>0</v>
      </c>
      <c r="BJ650" s="16" t="s">
        <v>88</v>
      </c>
      <c r="BK650" s="190">
        <f>ROUND(I650*H650,2)</f>
        <v>0</v>
      </c>
      <c r="BL650" s="16" t="s">
        <v>270</v>
      </c>
      <c r="BM650" s="189" t="s">
        <v>1243</v>
      </c>
    </row>
    <row r="651" spans="1:65" s="2" customFormat="1">
      <c r="A651" s="34"/>
      <c r="B651" s="35"/>
      <c r="C651" s="36"/>
      <c r="D651" s="191" t="s">
        <v>174</v>
      </c>
      <c r="E651" s="36"/>
      <c r="F651" s="192" t="s">
        <v>1244</v>
      </c>
      <c r="G651" s="36"/>
      <c r="H651" s="36"/>
      <c r="I651" s="193"/>
      <c r="J651" s="36"/>
      <c r="K651" s="36"/>
      <c r="L651" s="39"/>
      <c r="M651" s="194"/>
      <c r="N651" s="195"/>
      <c r="O651" s="64"/>
      <c r="P651" s="64"/>
      <c r="Q651" s="64"/>
      <c r="R651" s="64"/>
      <c r="S651" s="64"/>
      <c r="T651" s="65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6" t="s">
        <v>174</v>
      </c>
      <c r="AU651" s="16" t="s">
        <v>90</v>
      </c>
    </row>
    <row r="652" spans="1:65" s="2" customFormat="1" ht="44.25" customHeight="1">
      <c r="A652" s="34"/>
      <c r="B652" s="35"/>
      <c r="C652" s="178" t="s">
        <v>1245</v>
      </c>
      <c r="D652" s="178" t="s">
        <v>167</v>
      </c>
      <c r="E652" s="179" t="s">
        <v>1246</v>
      </c>
      <c r="F652" s="180" t="s">
        <v>1247</v>
      </c>
      <c r="G652" s="181" t="s">
        <v>213</v>
      </c>
      <c r="H652" s="182">
        <v>36.5</v>
      </c>
      <c r="I652" s="183"/>
      <c r="J652" s="184">
        <f>ROUND(I652*H652,2)</f>
        <v>0</v>
      </c>
      <c r="K652" s="180" t="s">
        <v>171</v>
      </c>
      <c r="L652" s="39"/>
      <c r="M652" s="185" t="s">
        <v>79</v>
      </c>
      <c r="N652" s="186" t="s">
        <v>51</v>
      </c>
      <c r="O652" s="64"/>
      <c r="P652" s="187">
        <f>O652*H652</f>
        <v>0</v>
      </c>
      <c r="Q652" s="187">
        <v>0</v>
      </c>
      <c r="R652" s="187">
        <f>Q652*H652</f>
        <v>0</v>
      </c>
      <c r="S652" s="187">
        <v>0</v>
      </c>
      <c r="T652" s="188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89" t="s">
        <v>270</v>
      </c>
      <c r="AT652" s="189" t="s">
        <v>167</v>
      </c>
      <c r="AU652" s="189" t="s">
        <v>90</v>
      </c>
      <c r="AY652" s="16" t="s">
        <v>165</v>
      </c>
      <c r="BE652" s="190">
        <f>IF(N652="základní",J652,0)</f>
        <v>0</v>
      </c>
      <c r="BF652" s="190">
        <f>IF(N652="snížená",J652,0)</f>
        <v>0</v>
      </c>
      <c r="BG652" s="190">
        <f>IF(N652="zákl. přenesená",J652,0)</f>
        <v>0</v>
      </c>
      <c r="BH652" s="190">
        <f>IF(N652="sníž. přenesená",J652,0)</f>
        <v>0</v>
      </c>
      <c r="BI652" s="190">
        <f>IF(N652="nulová",J652,0)</f>
        <v>0</v>
      </c>
      <c r="BJ652" s="16" t="s">
        <v>88</v>
      </c>
      <c r="BK652" s="190">
        <f>ROUND(I652*H652,2)</f>
        <v>0</v>
      </c>
      <c r="BL652" s="16" t="s">
        <v>270</v>
      </c>
      <c r="BM652" s="189" t="s">
        <v>1248</v>
      </c>
    </row>
    <row r="653" spans="1:65" s="2" customFormat="1">
      <c r="A653" s="34"/>
      <c r="B653" s="35"/>
      <c r="C653" s="36"/>
      <c r="D653" s="191" t="s">
        <v>174</v>
      </c>
      <c r="E653" s="36"/>
      <c r="F653" s="192" t="s">
        <v>1249</v>
      </c>
      <c r="G653" s="36"/>
      <c r="H653" s="36"/>
      <c r="I653" s="193"/>
      <c r="J653" s="36"/>
      <c r="K653" s="36"/>
      <c r="L653" s="39"/>
      <c r="M653" s="194"/>
      <c r="N653" s="195"/>
      <c r="O653" s="64"/>
      <c r="P653" s="64"/>
      <c r="Q653" s="64"/>
      <c r="R653" s="64"/>
      <c r="S653" s="64"/>
      <c r="T653" s="65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T653" s="16" t="s">
        <v>174</v>
      </c>
      <c r="AU653" s="16" t="s">
        <v>90</v>
      </c>
    </row>
    <row r="654" spans="1:65" s="13" customFormat="1">
      <c r="B654" s="196"/>
      <c r="C654" s="197"/>
      <c r="D654" s="198" t="s">
        <v>176</v>
      </c>
      <c r="E654" s="199" t="s">
        <v>79</v>
      </c>
      <c r="F654" s="200" t="s">
        <v>1239</v>
      </c>
      <c r="G654" s="197"/>
      <c r="H654" s="201">
        <v>36.5</v>
      </c>
      <c r="I654" s="202"/>
      <c r="J654" s="197"/>
      <c r="K654" s="197"/>
      <c r="L654" s="203"/>
      <c r="M654" s="204"/>
      <c r="N654" s="205"/>
      <c r="O654" s="205"/>
      <c r="P654" s="205"/>
      <c r="Q654" s="205"/>
      <c r="R654" s="205"/>
      <c r="S654" s="205"/>
      <c r="T654" s="206"/>
      <c r="AT654" s="207" t="s">
        <v>176</v>
      </c>
      <c r="AU654" s="207" t="s">
        <v>90</v>
      </c>
      <c r="AV654" s="13" t="s">
        <v>90</v>
      </c>
      <c r="AW654" s="13" t="s">
        <v>39</v>
      </c>
      <c r="AX654" s="13" t="s">
        <v>81</v>
      </c>
      <c r="AY654" s="207" t="s">
        <v>165</v>
      </c>
    </row>
    <row r="655" spans="1:65" s="2" customFormat="1" ht="24.2" customHeight="1">
      <c r="A655" s="34"/>
      <c r="B655" s="35"/>
      <c r="C655" s="208" t="s">
        <v>1250</v>
      </c>
      <c r="D655" s="208" t="s">
        <v>322</v>
      </c>
      <c r="E655" s="209" t="s">
        <v>1251</v>
      </c>
      <c r="F655" s="210" t="s">
        <v>1252</v>
      </c>
      <c r="G655" s="211" t="s">
        <v>213</v>
      </c>
      <c r="H655" s="212">
        <v>68.105000000000004</v>
      </c>
      <c r="I655" s="213"/>
      <c r="J655" s="214">
        <f>ROUND(I655*H655,2)</f>
        <v>0</v>
      </c>
      <c r="K655" s="210" t="s">
        <v>171</v>
      </c>
      <c r="L655" s="215"/>
      <c r="M655" s="216" t="s">
        <v>79</v>
      </c>
      <c r="N655" s="217" t="s">
        <v>51</v>
      </c>
      <c r="O655" s="64"/>
      <c r="P655" s="187">
        <f>O655*H655</f>
        <v>0</v>
      </c>
      <c r="Q655" s="187">
        <v>1.1E-4</v>
      </c>
      <c r="R655" s="187">
        <f>Q655*H655</f>
        <v>7.4915500000000005E-3</v>
      </c>
      <c r="S655" s="187">
        <v>0</v>
      </c>
      <c r="T655" s="188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89" t="s">
        <v>375</v>
      </c>
      <c r="AT655" s="189" t="s">
        <v>322</v>
      </c>
      <c r="AU655" s="189" t="s">
        <v>90</v>
      </c>
      <c r="AY655" s="16" t="s">
        <v>165</v>
      </c>
      <c r="BE655" s="190">
        <f>IF(N655="základní",J655,0)</f>
        <v>0</v>
      </c>
      <c r="BF655" s="190">
        <f>IF(N655="snížená",J655,0)</f>
        <v>0</v>
      </c>
      <c r="BG655" s="190">
        <f>IF(N655="zákl. přenesená",J655,0)</f>
        <v>0</v>
      </c>
      <c r="BH655" s="190">
        <f>IF(N655="sníž. přenesená",J655,0)</f>
        <v>0</v>
      </c>
      <c r="BI655" s="190">
        <f>IF(N655="nulová",J655,0)</f>
        <v>0</v>
      </c>
      <c r="BJ655" s="16" t="s">
        <v>88</v>
      </c>
      <c r="BK655" s="190">
        <f>ROUND(I655*H655,2)</f>
        <v>0</v>
      </c>
      <c r="BL655" s="16" t="s">
        <v>270</v>
      </c>
      <c r="BM655" s="189" t="s">
        <v>1253</v>
      </c>
    </row>
    <row r="656" spans="1:65" s="13" customFormat="1">
      <c r="B656" s="196"/>
      <c r="C656" s="197"/>
      <c r="D656" s="198" t="s">
        <v>176</v>
      </c>
      <c r="E656" s="197"/>
      <c r="F656" s="200" t="s">
        <v>1254</v>
      </c>
      <c r="G656" s="197"/>
      <c r="H656" s="201">
        <v>68.105000000000004</v>
      </c>
      <c r="I656" s="202"/>
      <c r="J656" s="197"/>
      <c r="K656" s="197"/>
      <c r="L656" s="203"/>
      <c r="M656" s="204"/>
      <c r="N656" s="205"/>
      <c r="O656" s="205"/>
      <c r="P656" s="205"/>
      <c r="Q656" s="205"/>
      <c r="R656" s="205"/>
      <c r="S656" s="205"/>
      <c r="T656" s="206"/>
      <c r="AT656" s="207" t="s">
        <v>176</v>
      </c>
      <c r="AU656" s="207" t="s">
        <v>90</v>
      </c>
      <c r="AV656" s="13" t="s">
        <v>90</v>
      </c>
      <c r="AW656" s="13" t="s">
        <v>4</v>
      </c>
      <c r="AX656" s="13" t="s">
        <v>88</v>
      </c>
      <c r="AY656" s="207" t="s">
        <v>165</v>
      </c>
    </row>
    <row r="657" spans="1:65" s="2" customFormat="1" ht="44.25" customHeight="1">
      <c r="A657" s="34"/>
      <c r="B657" s="35"/>
      <c r="C657" s="178" t="s">
        <v>1255</v>
      </c>
      <c r="D657" s="178" t="s">
        <v>167</v>
      </c>
      <c r="E657" s="179" t="s">
        <v>1256</v>
      </c>
      <c r="F657" s="180" t="s">
        <v>1257</v>
      </c>
      <c r="G657" s="181" t="s">
        <v>681</v>
      </c>
      <c r="H657" s="219"/>
      <c r="I657" s="183"/>
      <c r="J657" s="184">
        <f>ROUND(I657*H657,2)</f>
        <v>0</v>
      </c>
      <c r="K657" s="180" t="s">
        <v>171</v>
      </c>
      <c r="L657" s="39"/>
      <c r="M657" s="185" t="s">
        <v>79</v>
      </c>
      <c r="N657" s="186" t="s">
        <v>51</v>
      </c>
      <c r="O657" s="64"/>
      <c r="P657" s="187">
        <f>O657*H657</f>
        <v>0</v>
      </c>
      <c r="Q657" s="187">
        <v>0</v>
      </c>
      <c r="R657" s="187">
        <f>Q657*H657</f>
        <v>0</v>
      </c>
      <c r="S657" s="187">
        <v>0</v>
      </c>
      <c r="T657" s="188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89" t="s">
        <v>270</v>
      </c>
      <c r="AT657" s="189" t="s">
        <v>167</v>
      </c>
      <c r="AU657" s="189" t="s">
        <v>90</v>
      </c>
      <c r="AY657" s="16" t="s">
        <v>165</v>
      </c>
      <c r="BE657" s="190">
        <f>IF(N657="základní",J657,0)</f>
        <v>0</v>
      </c>
      <c r="BF657" s="190">
        <f>IF(N657="snížená",J657,0)</f>
        <v>0</v>
      </c>
      <c r="BG657" s="190">
        <f>IF(N657="zákl. přenesená",J657,0)</f>
        <v>0</v>
      </c>
      <c r="BH657" s="190">
        <f>IF(N657="sníž. přenesená",J657,0)</f>
        <v>0</v>
      </c>
      <c r="BI657" s="190">
        <f>IF(N657="nulová",J657,0)</f>
        <v>0</v>
      </c>
      <c r="BJ657" s="16" t="s">
        <v>88</v>
      </c>
      <c r="BK657" s="190">
        <f>ROUND(I657*H657,2)</f>
        <v>0</v>
      </c>
      <c r="BL657" s="16" t="s">
        <v>270</v>
      </c>
      <c r="BM657" s="189" t="s">
        <v>1258</v>
      </c>
    </row>
    <row r="658" spans="1:65" s="2" customFormat="1">
      <c r="A658" s="34"/>
      <c r="B658" s="35"/>
      <c r="C658" s="36"/>
      <c r="D658" s="191" t="s">
        <v>174</v>
      </c>
      <c r="E658" s="36"/>
      <c r="F658" s="192" t="s">
        <v>1259</v>
      </c>
      <c r="G658" s="36"/>
      <c r="H658" s="36"/>
      <c r="I658" s="193"/>
      <c r="J658" s="36"/>
      <c r="K658" s="36"/>
      <c r="L658" s="39"/>
      <c r="M658" s="194"/>
      <c r="N658" s="195"/>
      <c r="O658" s="64"/>
      <c r="P658" s="64"/>
      <c r="Q658" s="64"/>
      <c r="R658" s="64"/>
      <c r="S658" s="64"/>
      <c r="T658" s="65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T658" s="16" t="s">
        <v>174</v>
      </c>
      <c r="AU658" s="16" t="s">
        <v>90</v>
      </c>
    </row>
    <row r="659" spans="1:65" s="12" customFormat="1" ht="22.9" customHeight="1">
      <c r="B659" s="162"/>
      <c r="C659" s="163"/>
      <c r="D659" s="164" t="s">
        <v>80</v>
      </c>
      <c r="E659" s="176" t="s">
        <v>1260</v>
      </c>
      <c r="F659" s="176" t="s">
        <v>1261</v>
      </c>
      <c r="G659" s="163"/>
      <c r="H659" s="163"/>
      <c r="I659" s="166"/>
      <c r="J659" s="177">
        <f>BK659</f>
        <v>0</v>
      </c>
      <c r="K659" s="163"/>
      <c r="L659" s="168"/>
      <c r="M659" s="169"/>
      <c r="N659" s="170"/>
      <c r="O659" s="170"/>
      <c r="P659" s="171">
        <f>SUM(P660:P682)</f>
        <v>0</v>
      </c>
      <c r="Q659" s="170"/>
      <c r="R659" s="171">
        <f>SUM(R660:R682)</f>
        <v>0.13659765610000002</v>
      </c>
      <c r="S659" s="170"/>
      <c r="T659" s="172">
        <f>SUM(T660:T682)</f>
        <v>0</v>
      </c>
      <c r="AR659" s="173" t="s">
        <v>90</v>
      </c>
      <c r="AT659" s="174" t="s">
        <v>80</v>
      </c>
      <c r="AU659" s="174" t="s">
        <v>88</v>
      </c>
      <c r="AY659" s="173" t="s">
        <v>165</v>
      </c>
      <c r="BK659" s="175">
        <f>SUM(BK660:BK682)</f>
        <v>0</v>
      </c>
    </row>
    <row r="660" spans="1:65" s="2" customFormat="1" ht="33" customHeight="1">
      <c r="A660" s="34"/>
      <c r="B660" s="35"/>
      <c r="C660" s="178" t="s">
        <v>1262</v>
      </c>
      <c r="D660" s="178" t="s">
        <v>167</v>
      </c>
      <c r="E660" s="179" t="s">
        <v>1263</v>
      </c>
      <c r="F660" s="180" t="s">
        <v>1264</v>
      </c>
      <c r="G660" s="181" t="s">
        <v>343</v>
      </c>
      <c r="H660" s="182">
        <v>9.66</v>
      </c>
      <c r="I660" s="183"/>
      <c r="J660" s="184">
        <f>ROUND(I660*H660,2)</f>
        <v>0</v>
      </c>
      <c r="K660" s="180" t="s">
        <v>171</v>
      </c>
      <c r="L660" s="39"/>
      <c r="M660" s="185" t="s">
        <v>79</v>
      </c>
      <c r="N660" s="186" t="s">
        <v>51</v>
      </c>
      <c r="O660" s="64"/>
      <c r="P660" s="187">
        <f>O660*H660</f>
        <v>0</v>
      </c>
      <c r="Q660" s="187">
        <v>1.93932E-3</v>
      </c>
      <c r="R660" s="187">
        <f>Q660*H660</f>
        <v>1.8733831200000002E-2</v>
      </c>
      <c r="S660" s="187">
        <v>0</v>
      </c>
      <c r="T660" s="188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89" t="s">
        <v>270</v>
      </c>
      <c r="AT660" s="189" t="s">
        <v>167</v>
      </c>
      <c r="AU660" s="189" t="s">
        <v>90</v>
      </c>
      <c r="AY660" s="16" t="s">
        <v>165</v>
      </c>
      <c r="BE660" s="190">
        <f>IF(N660="základní",J660,0)</f>
        <v>0</v>
      </c>
      <c r="BF660" s="190">
        <f>IF(N660="snížená",J660,0)</f>
        <v>0</v>
      </c>
      <c r="BG660" s="190">
        <f>IF(N660="zákl. přenesená",J660,0)</f>
        <v>0</v>
      </c>
      <c r="BH660" s="190">
        <f>IF(N660="sníž. přenesená",J660,0)</f>
        <v>0</v>
      </c>
      <c r="BI660" s="190">
        <f>IF(N660="nulová",J660,0)</f>
        <v>0</v>
      </c>
      <c r="BJ660" s="16" t="s">
        <v>88</v>
      </c>
      <c r="BK660" s="190">
        <f>ROUND(I660*H660,2)</f>
        <v>0</v>
      </c>
      <c r="BL660" s="16" t="s">
        <v>270</v>
      </c>
      <c r="BM660" s="189" t="s">
        <v>1265</v>
      </c>
    </row>
    <row r="661" spans="1:65" s="2" customFormat="1">
      <c r="A661" s="34"/>
      <c r="B661" s="35"/>
      <c r="C661" s="36"/>
      <c r="D661" s="191" t="s">
        <v>174</v>
      </c>
      <c r="E661" s="36"/>
      <c r="F661" s="192" t="s">
        <v>1266</v>
      </c>
      <c r="G661" s="36"/>
      <c r="H661" s="36"/>
      <c r="I661" s="193"/>
      <c r="J661" s="36"/>
      <c r="K661" s="36"/>
      <c r="L661" s="39"/>
      <c r="M661" s="194"/>
      <c r="N661" s="195"/>
      <c r="O661" s="64"/>
      <c r="P661" s="64"/>
      <c r="Q661" s="64"/>
      <c r="R661" s="64"/>
      <c r="S661" s="64"/>
      <c r="T661" s="65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6" t="s">
        <v>174</v>
      </c>
      <c r="AU661" s="16" t="s">
        <v>90</v>
      </c>
    </row>
    <row r="662" spans="1:65" s="13" customFormat="1" ht="22.5">
      <c r="B662" s="196"/>
      <c r="C662" s="197"/>
      <c r="D662" s="198" t="s">
        <v>176</v>
      </c>
      <c r="E662" s="199" t="s">
        <v>79</v>
      </c>
      <c r="F662" s="200" t="s">
        <v>1267</v>
      </c>
      <c r="G662" s="197"/>
      <c r="H662" s="201">
        <v>9.66</v>
      </c>
      <c r="I662" s="202"/>
      <c r="J662" s="197"/>
      <c r="K662" s="197"/>
      <c r="L662" s="203"/>
      <c r="M662" s="204"/>
      <c r="N662" s="205"/>
      <c r="O662" s="205"/>
      <c r="P662" s="205"/>
      <c r="Q662" s="205"/>
      <c r="R662" s="205"/>
      <c r="S662" s="205"/>
      <c r="T662" s="206"/>
      <c r="AT662" s="207" t="s">
        <v>176</v>
      </c>
      <c r="AU662" s="207" t="s">
        <v>90</v>
      </c>
      <c r="AV662" s="13" t="s">
        <v>90</v>
      </c>
      <c r="AW662" s="13" t="s">
        <v>39</v>
      </c>
      <c r="AX662" s="13" t="s">
        <v>81</v>
      </c>
      <c r="AY662" s="207" t="s">
        <v>165</v>
      </c>
    </row>
    <row r="663" spans="1:65" s="2" customFormat="1" ht="33" customHeight="1">
      <c r="A663" s="34"/>
      <c r="B663" s="35"/>
      <c r="C663" s="178" t="s">
        <v>1268</v>
      </c>
      <c r="D663" s="178" t="s">
        <v>167</v>
      </c>
      <c r="E663" s="179" t="s">
        <v>1269</v>
      </c>
      <c r="F663" s="180" t="s">
        <v>1270</v>
      </c>
      <c r="G663" s="181" t="s">
        <v>343</v>
      </c>
      <c r="H663" s="182">
        <v>12.39</v>
      </c>
      <c r="I663" s="183"/>
      <c r="J663" s="184">
        <f>ROUND(I663*H663,2)</f>
        <v>0</v>
      </c>
      <c r="K663" s="180" t="s">
        <v>171</v>
      </c>
      <c r="L663" s="39"/>
      <c r="M663" s="185" t="s">
        <v>79</v>
      </c>
      <c r="N663" s="186" t="s">
        <v>51</v>
      </c>
      <c r="O663" s="64"/>
      <c r="P663" s="187">
        <f>O663*H663</f>
        <v>0</v>
      </c>
      <c r="Q663" s="187">
        <v>2.3525999999999998E-3</v>
      </c>
      <c r="R663" s="187">
        <f>Q663*H663</f>
        <v>2.9148713999999999E-2</v>
      </c>
      <c r="S663" s="187">
        <v>0</v>
      </c>
      <c r="T663" s="188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89" t="s">
        <v>270</v>
      </c>
      <c r="AT663" s="189" t="s">
        <v>167</v>
      </c>
      <c r="AU663" s="189" t="s">
        <v>90</v>
      </c>
      <c r="AY663" s="16" t="s">
        <v>165</v>
      </c>
      <c r="BE663" s="190">
        <f>IF(N663="základní",J663,0)</f>
        <v>0</v>
      </c>
      <c r="BF663" s="190">
        <f>IF(N663="snížená",J663,0)</f>
        <v>0</v>
      </c>
      <c r="BG663" s="190">
        <f>IF(N663="zákl. přenesená",J663,0)</f>
        <v>0</v>
      </c>
      <c r="BH663" s="190">
        <f>IF(N663="sníž. přenesená",J663,0)</f>
        <v>0</v>
      </c>
      <c r="BI663" s="190">
        <f>IF(N663="nulová",J663,0)</f>
        <v>0</v>
      </c>
      <c r="BJ663" s="16" t="s">
        <v>88</v>
      </c>
      <c r="BK663" s="190">
        <f>ROUND(I663*H663,2)</f>
        <v>0</v>
      </c>
      <c r="BL663" s="16" t="s">
        <v>270</v>
      </c>
      <c r="BM663" s="189" t="s">
        <v>1271</v>
      </c>
    </row>
    <row r="664" spans="1:65" s="2" customFormat="1">
      <c r="A664" s="34"/>
      <c r="B664" s="35"/>
      <c r="C664" s="36"/>
      <c r="D664" s="191" t="s">
        <v>174</v>
      </c>
      <c r="E664" s="36"/>
      <c r="F664" s="192" t="s">
        <v>1272</v>
      </c>
      <c r="G664" s="36"/>
      <c r="H664" s="36"/>
      <c r="I664" s="193"/>
      <c r="J664" s="36"/>
      <c r="K664" s="36"/>
      <c r="L664" s="39"/>
      <c r="M664" s="194"/>
      <c r="N664" s="195"/>
      <c r="O664" s="64"/>
      <c r="P664" s="64"/>
      <c r="Q664" s="64"/>
      <c r="R664" s="64"/>
      <c r="S664" s="64"/>
      <c r="T664" s="65"/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T664" s="16" t="s">
        <v>174</v>
      </c>
      <c r="AU664" s="16" t="s">
        <v>90</v>
      </c>
    </row>
    <row r="665" spans="1:65" s="13" customFormat="1" ht="22.5">
      <c r="B665" s="196"/>
      <c r="C665" s="197"/>
      <c r="D665" s="198" t="s">
        <v>176</v>
      </c>
      <c r="E665" s="199" t="s">
        <v>79</v>
      </c>
      <c r="F665" s="200" t="s">
        <v>1273</v>
      </c>
      <c r="G665" s="197"/>
      <c r="H665" s="201">
        <v>12.39</v>
      </c>
      <c r="I665" s="202"/>
      <c r="J665" s="197"/>
      <c r="K665" s="197"/>
      <c r="L665" s="203"/>
      <c r="M665" s="204"/>
      <c r="N665" s="205"/>
      <c r="O665" s="205"/>
      <c r="P665" s="205"/>
      <c r="Q665" s="205"/>
      <c r="R665" s="205"/>
      <c r="S665" s="205"/>
      <c r="T665" s="206"/>
      <c r="AT665" s="207" t="s">
        <v>176</v>
      </c>
      <c r="AU665" s="207" t="s">
        <v>90</v>
      </c>
      <c r="AV665" s="13" t="s">
        <v>90</v>
      </c>
      <c r="AW665" s="13" t="s">
        <v>39</v>
      </c>
      <c r="AX665" s="13" t="s">
        <v>81</v>
      </c>
      <c r="AY665" s="207" t="s">
        <v>165</v>
      </c>
    </row>
    <row r="666" spans="1:65" s="2" customFormat="1" ht="37.9" customHeight="1">
      <c r="A666" s="34"/>
      <c r="B666" s="35"/>
      <c r="C666" s="178" t="s">
        <v>1274</v>
      </c>
      <c r="D666" s="178" t="s">
        <v>167</v>
      </c>
      <c r="E666" s="179" t="s">
        <v>1275</v>
      </c>
      <c r="F666" s="180" t="s">
        <v>1276</v>
      </c>
      <c r="G666" s="181" t="s">
        <v>343</v>
      </c>
      <c r="H666" s="182">
        <v>12.45</v>
      </c>
      <c r="I666" s="183"/>
      <c r="J666" s="184">
        <f>ROUND(I666*H666,2)</f>
        <v>0</v>
      </c>
      <c r="K666" s="180" t="s">
        <v>171</v>
      </c>
      <c r="L666" s="39"/>
      <c r="M666" s="185" t="s">
        <v>79</v>
      </c>
      <c r="N666" s="186" t="s">
        <v>51</v>
      </c>
      <c r="O666" s="64"/>
      <c r="P666" s="187">
        <f>O666*H666</f>
        <v>0</v>
      </c>
      <c r="Q666" s="187">
        <v>1.97672E-3</v>
      </c>
      <c r="R666" s="187">
        <f>Q666*H666</f>
        <v>2.4610163999999997E-2</v>
      </c>
      <c r="S666" s="187">
        <v>0</v>
      </c>
      <c r="T666" s="188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89" t="s">
        <v>270</v>
      </c>
      <c r="AT666" s="189" t="s">
        <v>167</v>
      </c>
      <c r="AU666" s="189" t="s">
        <v>90</v>
      </c>
      <c r="AY666" s="16" t="s">
        <v>165</v>
      </c>
      <c r="BE666" s="190">
        <f>IF(N666="základní",J666,0)</f>
        <v>0</v>
      </c>
      <c r="BF666" s="190">
        <f>IF(N666="snížená",J666,0)</f>
        <v>0</v>
      </c>
      <c r="BG666" s="190">
        <f>IF(N666="zákl. přenesená",J666,0)</f>
        <v>0</v>
      </c>
      <c r="BH666" s="190">
        <f>IF(N666="sníž. přenesená",J666,0)</f>
        <v>0</v>
      </c>
      <c r="BI666" s="190">
        <f>IF(N666="nulová",J666,0)</f>
        <v>0</v>
      </c>
      <c r="BJ666" s="16" t="s">
        <v>88</v>
      </c>
      <c r="BK666" s="190">
        <f>ROUND(I666*H666,2)</f>
        <v>0</v>
      </c>
      <c r="BL666" s="16" t="s">
        <v>270</v>
      </c>
      <c r="BM666" s="189" t="s">
        <v>1277</v>
      </c>
    </row>
    <row r="667" spans="1:65" s="2" customFormat="1">
      <c r="A667" s="34"/>
      <c r="B667" s="35"/>
      <c r="C667" s="36"/>
      <c r="D667" s="191" t="s">
        <v>174</v>
      </c>
      <c r="E667" s="36"/>
      <c r="F667" s="192" t="s">
        <v>1278</v>
      </c>
      <c r="G667" s="36"/>
      <c r="H667" s="36"/>
      <c r="I667" s="193"/>
      <c r="J667" s="36"/>
      <c r="K667" s="36"/>
      <c r="L667" s="39"/>
      <c r="M667" s="194"/>
      <c r="N667" s="195"/>
      <c r="O667" s="64"/>
      <c r="P667" s="64"/>
      <c r="Q667" s="64"/>
      <c r="R667" s="64"/>
      <c r="S667" s="64"/>
      <c r="T667" s="65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T667" s="16" t="s">
        <v>174</v>
      </c>
      <c r="AU667" s="16" t="s">
        <v>90</v>
      </c>
    </row>
    <row r="668" spans="1:65" s="13" customFormat="1" ht="22.5">
      <c r="B668" s="196"/>
      <c r="C668" s="197"/>
      <c r="D668" s="198" t="s">
        <v>176</v>
      </c>
      <c r="E668" s="199" t="s">
        <v>79</v>
      </c>
      <c r="F668" s="200" t="s">
        <v>1279</v>
      </c>
      <c r="G668" s="197"/>
      <c r="H668" s="201">
        <v>12.45</v>
      </c>
      <c r="I668" s="202"/>
      <c r="J668" s="197"/>
      <c r="K668" s="197"/>
      <c r="L668" s="203"/>
      <c r="M668" s="204"/>
      <c r="N668" s="205"/>
      <c r="O668" s="205"/>
      <c r="P668" s="205"/>
      <c r="Q668" s="205"/>
      <c r="R668" s="205"/>
      <c r="S668" s="205"/>
      <c r="T668" s="206"/>
      <c r="AT668" s="207" t="s">
        <v>176</v>
      </c>
      <c r="AU668" s="207" t="s">
        <v>90</v>
      </c>
      <c r="AV668" s="13" t="s">
        <v>90</v>
      </c>
      <c r="AW668" s="13" t="s">
        <v>39</v>
      </c>
      <c r="AX668" s="13" t="s">
        <v>81</v>
      </c>
      <c r="AY668" s="207" t="s">
        <v>165</v>
      </c>
    </row>
    <row r="669" spans="1:65" s="2" customFormat="1" ht="37.9" customHeight="1">
      <c r="A669" s="34"/>
      <c r="B669" s="35"/>
      <c r="C669" s="178" t="s">
        <v>1280</v>
      </c>
      <c r="D669" s="178" t="s">
        <v>167</v>
      </c>
      <c r="E669" s="179" t="s">
        <v>1281</v>
      </c>
      <c r="F669" s="180" t="s">
        <v>1282</v>
      </c>
      <c r="G669" s="181" t="s">
        <v>343</v>
      </c>
      <c r="H669" s="182">
        <v>12.9</v>
      </c>
      <c r="I669" s="183"/>
      <c r="J669" s="184">
        <f>ROUND(I669*H669,2)</f>
        <v>0</v>
      </c>
      <c r="K669" s="180" t="s">
        <v>171</v>
      </c>
      <c r="L669" s="39"/>
      <c r="M669" s="185" t="s">
        <v>79</v>
      </c>
      <c r="N669" s="186" t="s">
        <v>51</v>
      </c>
      <c r="O669" s="64"/>
      <c r="P669" s="187">
        <f>O669*H669</f>
        <v>0</v>
      </c>
      <c r="Q669" s="187">
        <v>1.970336E-3</v>
      </c>
      <c r="R669" s="187">
        <f>Q669*H669</f>
        <v>2.5417334400000002E-2</v>
      </c>
      <c r="S669" s="187">
        <v>0</v>
      </c>
      <c r="T669" s="188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89" t="s">
        <v>270</v>
      </c>
      <c r="AT669" s="189" t="s">
        <v>167</v>
      </c>
      <c r="AU669" s="189" t="s">
        <v>90</v>
      </c>
      <c r="AY669" s="16" t="s">
        <v>165</v>
      </c>
      <c r="BE669" s="190">
        <f>IF(N669="základní",J669,0)</f>
        <v>0</v>
      </c>
      <c r="BF669" s="190">
        <f>IF(N669="snížená",J669,0)</f>
        <v>0</v>
      </c>
      <c r="BG669" s="190">
        <f>IF(N669="zákl. přenesená",J669,0)</f>
        <v>0</v>
      </c>
      <c r="BH669" s="190">
        <f>IF(N669="sníž. přenesená",J669,0)</f>
        <v>0</v>
      </c>
      <c r="BI669" s="190">
        <f>IF(N669="nulová",J669,0)</f>
        <v>0</v>
      </c>
      <c r="BJ669" s="16" t="s">
        <v>88</v>
      </c>
      <c r="BK669" s="190">
        <f>ROUND(I669*H669,2)</f>
        <v>0</v>
      </c>
      <c r="BL669" s="16" t="s">
        <v>270</v>
      </c>
      <c r="BM669" s="189" t="s">
        <v>1283</v>
      </c>
    </row>
    <row r="670" spans="1:65" s="2" customFormat="1">
      <c r="A670" s="34"/>
      <c r="B670" s="35"/>
      <c r="C670" s="36"/>
      <c r="D670" s="191" t="s">
        <v>174</v>
      </c>
      <c r="E670" s="36"/>
      <c r="F670" s="192" t="s">
        <v>1284</v>
      </c>
      <c r="G670" s="36"/>
      <c r="H670" s="36"/>
      <c r="I670" s="193"/>
      <c r="J670" s="36"/>
      <c r="K670" s="36"/>
      <c r="L670" s="39"/>
      <c r="M670" s="194"/>
      <c r="N670" s="195"/>
      <c r="O670" s="64"/>
      <c r="P670" s="64"/>
      <c r="Q670" s="64"/>
      <c r="R670" s="64"/>
      <c r="S670" s="64"/>
      <c r="T670" s="65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6" t="s">
        <v>174</v>
      </c>
      <c r="AU670" s="16" t="s">
        <v>90</v>
      </c>
    </row>
    <row r="671" spans="1:65" s="13" customFormat="1" ht="22.5">
      <c r="B671" s="196"/>
      <c r="C671" s="197"/>
      <c r="D671" s="198" t="s">
        <v>176</v>
      </c>
      <c r="E671" s="199" t="s">
        <v>79</v>
      </c>
      <c r="F671" s="200" t="s">
        <v>1285</v>
      </c>
      <c r="G671" s="197"/>
      <c r="H671" s="201">
        <v>12.9</v>
      </c>
      <c r="I671" s="202"/>
      <c r="J671" s="197"/>
      <c r="K671" s="197"/>
      <c r="L671" s="203"/>
      <c r="M671" s="204"/>
      <c r="N671" s="205"/>
      <c r="O671" s="205"/>
      <c r="P671" s="205"/>
      <c r="Q671" s="205"/>
      <c r="R671" s="205"/>
      <c r="S671" s="205"/>
      <c r="T671" s="206"/>
      <c r="AT671" s="207" t="s">
        <v>176</v>
      </c>
      <c r="AU671" s="207" t="s">
        <v>90</v>
      </c>
      <c r="AV671" s="13" t="s">
        <v>90</v>
      </c>
      <c r="AW671" s="13" t="s">
        <v>39</v>
      </c>
      <c r="AX671" s="13" t="s">
        <v>81</v>
      </c>
      <c r="AY671" s="207" t="s">
        <v>165</v>
      </c>
    </row>
    <row r="672" spans="1:65" s="2" customFormat="1" ht="33" customHeight="1">
      <c r="A672" s="34"/>
      <c r="B672" s="35"/>
      <c r="C672" s="178" t="s">
        <v>1286</v>
      </c>
      <c r="D672" s="178" t="s">
        <v>167</v>
      </c>
      <c r="E672" s="179" t="s">
        <v>1287</v>
      </c>
      <c r="F672" s="180" t="s">
        <v>1288</v>
      </c>
      <c r="G672" s="181" t="s">
        <v>343</v>
      </c>
      <c r="H672" s="182">
        <v>12.45</v>
      </c>
      <c r="I672" s="183"/>
      <c r="J672" s="184">
        <f>ROUND(I672*H672,2)</f>
        <v>0</v>
      </c>
      <c r="K672" s="180" t="s">
        <v>171</v>
      </c>
      <c r="L672" s="39"/>
      <c r="M672" s="185" t="s">
        <v>79</v>
      </c>
      <c r="N672" s="186" t="s">
        <v>51</v>
      </c>
      <c r="O672" s="64"/>
      <c r="P672" s="187">
        <f>O672*H672</f>
        <v>0</v>
      </c>
      <c r="Q672" s="187">
        <v>2.0302499999999999E-3</v>
      </c>
      <c r="R672" s="187">
        <f>Q672*H672</f>
        <v>2.5276612499999997E-2</v>
      </c>
      <c r="S672" s="187">
        <v>0</v>
      </c>
      <c r="T672" s="188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89" t="s">
        <v>270</v>
      </c>
      <c r="AT672" s="189" t="s">
        <v>167</v>
      </c>
      <c r="AU672" s="189" t="s">
        <v>90</v>
      </c>
      <c r="AY672" s="16" t="s">
        <v>165</v>
      </c>
      <c r="BE672" s="190">
        <f>IF(N672="základní",J672,0)</f>
        <v>0</v>
      </c>
      <c r="BF672" s="190">
        <f>IF(N672="snížená",J672,0)</f>
        <v>0</v>
      </c>
      <c r="BG672" s="190">
        <f>IF(N672="zákl. přenesená",J672,0)</f>
        <v>0</v>
      </c>
      <c r="BH672" s="190">
        <f>IF(N672="sníž. přenesená",J672,0)</f>
        <v>0</v>
      </c>
      <c r="BI672" s="190">
        <f>IF(N672="nulová",J672,0)</f>
        <v>0</v>
      </c>
      <c r="BJ672" s="16" t="s">
        <v>88</v>
      </c>
      <c r="BK672" s="190">
        <f>ROUND(I672*H672,2)</f>
        <v>0</v>
      </c>
      <c r="BL672" s="16" t="s">
        <v>270</v>
      </c>
      <c r="BM672" s="189" t="s">
        <v>1289</v>
      </c>
    </row>
    <row r="673" spans="1:65" s="2" customFormat="1">
      <c r="A673" s="34"/>
      <c r="B673" s="35"/>
      <c r="C673" s="36"/>
      <c r="D673" s="191" t="s">
        <v>174</v>
      </c>
      <c r="E673" s="36"/>
      <c r="F673" s="192" t="s">
        <v>1290</v>
      </c>
      <c r="G673" s="36"/>
      <c r="H673" s="36"/>
      <c r="I673" s="193"/>
      <c r="J673" s="36"/>
      <c r="K673" s="36"/>
      <c r="L673" s="39"/>
      <c r="M673" s="194"/>
      <c r="N673" s="195"/>
      <c r="O673" s="64"/>
      <c r="P673" s="64"/>
      <c r="Q673" s="64"/>
      <c r="R673" s="64"/>
      <c r="S673" s="64"/>
      <c r="T673" s="65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T673" s="16" t="s">
        <v>174</v>
      </c>
      <c r="AU673" s="16" t="s">
        <v>90</v>
      </c>
    </row>
    <row r="674" spans="1:65" s="13" customFormat="1" ht="22.5">
      <c r="B674" s="196"/>
      <c r="C674" s="197"/>
      <c r="D674" s="198" t="s">
        <v>176</v>
      </c>
      <c r="E674" s="199" t="s">
        <v>79</v>
      </c>
      <c r="F674" s="200" t="s">
        <v>1291</v>
      </c>
      <c r="G674" s="197"/>
      <c r="H674" s="201">
        <v>12.45</v>
      </c>
      <c r="I674" s="202"/>
      <c r="J674" s="197"/>
      <c r="K674" s="197"/>
      <c r="L674" s="203"/>
      <c r="M674" s="204"/>
      <c r="N674" s="205"/>
      <c r="O674" s="205"/>
      <c r="P674" s="205"/>
      <c r="Q674" s="205"/>
      <c r="R674" s="205"/>
      <c r="S674" s="205"/>
      <c r="T674" s="206"/>
      <c r="AT674" s="207" t="s">
        <v>176</v>
      </c>
      <c r="AU674" s="207" t="s">
        <v>90</v>
      </c>
      <c r="AV674" s="13" t="s">
        <v>90</v>
      </c>
      <c r="AW674" s="13" t="s">
        <v>39</v>
      </c>
      <c r="AX674" s="13" t="s">
        <v>81</v>
      </c>
      <c r="AY674" s="207" t="s">
        <v>165</v>
      </c>
    </row>
    <row r="675" spans="1:65" s="2" customFormat="1" ht="44.25" customHeight="1">
      <c r="A675" s="34"/>
      <c r="B675" s="35"/>
      <c r="C675" s="178" t="s">
        <v>1292</v>
      </c>
      <c r="D675" s="178" t="s">
        <v>167</v>
      </c>
      <c r="E675" s="179" t="s">
        <v>1293</v>
      </c>
      <c r="F675" s="180" t="s">
        <v>1294</v>
      </c>
      <c r="G675" s="181" t="s">
        <v>232</v>
      </c>
      <c r="H675" s="182">
        <v>2</v>
      </c>
      <c r="I675" s="183"/>
      <c r="J675" s="184">
        <f>ROUND(I675*H675,2)</f>
        <v>0</v>
      </c>
      <c r="K675" s="180" t="s">
        <v>171</v>
      </c>
      <c r="L675" s="39"/>
      <c r="M675" s="185" t="s">
        <v>79</v>
      </c>
      <c r="N675" s="186" t="s">
        <v>51</v>
      </c>
      <c r="O675" s="64"/>
      <c r="P675" s="187">
        <f>O675*H675</f>
        <v>0</v>
      </c>
      <c r="Q675" s="187">
        <v>3.5E-4</v>
      </c>
      <c r="R675" s="187">
        <f>Q675*H675</f>
        <v>6.9999999999999999E-4</v>
      </c>
      <c r="S675" s="187">
        <v>0</v>
      </c>
      <c r="T675" s="188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89" t="s">
        <v>270</v>
      </c>
      <c r="AT675" s="189" t="s">
        <v>167</v>
      </c>
      <c r="AU675" s="189" t="s">
        <v>90</v>
      </c>
      <c r="AY675" s="16" t="s">
        <v>165</v>
      </c>
      <c r="BE675" s="190">
        <f>IF(N675="základní",J675,0)</f>
        <v>0</v>
      </c>
      <c r="BF675" s="190">
        <f>IF(N675="snížená",J675,0)</f>
        <v>0</v>
      </c>
      <c r="BG675" s="190">
        <f>IF(N675="zákl. přenesená",J675,0)</f>
        <v>0</v>
      </c>
      <c r="BH675" s="190">
        <f>IF(N675="sníž. přenesená",J675,0)</f>
        <v>0</v>
      </c>
      <c r="BI675" s="190">
        <f>IF(N675="nulová",J675,0)</f>
        <v>0</v>
      </c>
      <c r="BJ675" s="16" t="s">
        <v>88</v>
      </c>
      <c r="BK675" s="190">
        <f>ROUND(I675*H675,2)</f>
        <v>0</v>
      </c>
      <c r="BL675" s="16" t="s">
        <v>270</v>
      </c>
      <c r="BM675" s="189" t="s">
        <v>1295</v>
      </c>
    </row>
    <row r="676" spans="1:65" s="2" customFormat="1">
      <c r="A676" s="34"/>
      <c r="B676" s="35"/>
      <c r="C676" s="36"/>
      <c r="D676" s="191" t="s">
        <v>174</v>
      </c>
      <c r="E676" s="36"/>
      <c r="F676" s="192" t="s">
        <v>1296</v>
      </c>
      <c r="G676" s="36"/>
      <c r="H676" s="36"/>
      <c r="I676" s="193"/>
      <c r="J676" s="36"/>
      <c r="K676" s="36"/>
      <c r="L676" s="39"/>
      <c r="M676" s="194"/>
      <c r="N676" s="195"/>
      <c r="O676" s="64"/>
      <c r="P676" s="64"/>
      <c r="Q676" s="64"/>
      <c r="R676" s="64"/>
      <c r="S676" s="64"/>
      <c r="T676" s="65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T676" s="16" t="s">
        <v>174</v>
      </c>
      <c r="AU676" s="16" t="s">
        <v>90</v>
      </c>
    </row>
    <row r="677" spans="1:65" s="13" customFormat="1">
      <c r="B677" s="196"/>
      <c r="C677" s="197"/>
      <c r="D677" s="198" t="s">
        <v>176</v>
      </c>
      <c r="E677" s="199" t="s">
        <v>79</v>
      </c>
      <c r="F677" s="200" t="s">
        <v>1297</v>
      </c>
      <c r="G677" s="197"/>
      <c r="H677" s="201">
        <v>2</v>
      </c>
      <c r="I677" s="202"/>
      <c r="J677" s="197"/>
      <c r="K677" s="197"/>
      <c r="L677" s="203"/>
      <c r="M677" s="204"/>
      <c r="N677" s="205"/>
      <c r="O677" s="205"/>
      <c r="P677" s="205"/>
      <c r="Q677" s="205"/>
      <c r="R677" s="205"/>
      <c r="S677" s="205"/>
      <c r="T677" s="206"/>
      <c r="AT677" s="207" t="s">
        <v>176</v>
      </c>
      <c r="AU677" s="207" t="s">
        <v>90</v>
      </c>
      <c r="AV677" s="13" t="s">
        <v>90</v>
      </c>
      <c r="AW677" s="13" t="s">
        <v>39</v>
      </c>
      <c r="AX677" s="13" t="s">
        <v>81</v>
      </c>
      <c r="AY677" s="207" t="s">
        <v>165</v>
      </c>
    </row>
    <row r="678" spans="1:65" s="2" customFormat="1" ht="37.9" customHeight="1">
      <c r="A678" s="34"/>
      <c r="B678" s="35"/>
      <c r="C678" s="178" t="s">
        <v>1298</v>
      </c>
      <c r="D678" s="178" t="s">
        <v>167</v>
      </c>
      <c r="E678" s="179" t="s">
        <v>1299</v>
      </c>
      <c r="F678" s="180" t="s">
        <v>1300</v>
      </c>
      <c r="G678" s="181" t="s">
        <v>343</v>
      </c>
      <c r="H678" s="182">
        <v>5.7</v>
      </c>
      <c r="I678" s="183"/>
      <c r="J678" s="184">
        <f>ROUND(I678*H678,2)</f>
        <v>0</v>
      </c>
      <c r="K678" s="180" t="s">
        <v>171</v>
      </c>
      <c r="L678" s="39"/>
      <c r="M678" s="185" t="s">
        <v>79</v>
      </c>
      <c r="N678" s="186" t="s">
        <v>51</v>
      </c>
      <c r="O678" s="64"/>
      <c r="P678" s="187">
        <f>O678*H678</f>
        <v>0</v>
      </c>
      <c r="Q678" s="187">
        <v>2.2300000000000002E-3</v>
      </c>
      <c r="R678" s="187">
        <f>Q678*H678</f>
        <v>1.2711000000000002E-2</v>
      </c>
      <c r="S678" s="187">
        <v>0</v>
      </c>
      <c r="T678" s="188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89" t="s">
        <v>270</v>
      </c>
      <c r="AT678" s="189" t="s">
        <v>167</v>
      </c>
      <c r="AU678" s="189" t="s">
        <v>90</v>
      </c>
      <c r="AY678" s="16" t="s">
        <v>165</v>
      </c>
      <c r="BE678" s="190">
        <f>IF(N678="základní",J678,0)</f>
        <v>0</v>
      </c>
      <c r="BF678" s="190">
        <f>IF(N678="snížená",J678,0)</f>
        <v>0</v>
      </c>
      <c r="BG678" s="190">
        <f>IF(N678="zákl. přenesená",J678,0)</f>
        <v>0</v>
      </c>
      <c r="BH678" s="190">
        <f>IF(N678="sníž. přenesená",J678,0)</f>
        <v>0</v>
      </c>
      <c r="BI678" s="190">
        <f>IF(N678="nulová",J678,0)</f>
        <v>0</v>
      </c>
      <c r="BJ678" s="16" t="s">
        <v>88</v>
      </c>
      <c r="BK678" s="190">
        <f>ROUND(I678*H678,2)</f>
        <v>0</v>
      </c>
      <c r="BL678" s="16" t="s">
        <v>270</v>
      </c>
      <c r="BM678" s="189" t="s">
        <v>1301</v>
      </c>
    </row>
    <row r="679" spans="1:65" s="2" customFormat="1">
      <c r="A679" s="34"/>
      <c r="B679" s="35"/>
      <c r="C679" s="36"/>
      <c r="D679" s="191" t="s">
        <v>174</v>
      </c>
      <c r="E679" s="36"/>
      <c r="F679" s="192" t="s">
        <v>1302</v>
      </c>
      <c r="G679" s="36"/>
      <c r="H679" s="36"/>
      <c r="I679" s="193"/>
      <c r="J679" s="36"/>
      <c r="K679" s="36"/>
      <c r="L679" s="39"/>
      <c r="M679" s="194"/>
      <c r="N679" s="195"/>
      <c r="O679" s="64"/>
      <c r="P679" s="64"/>
      <c r="Q679" s="64"/>
      <c r="R679" s="64"/>
      <c r="S679" s="64"/>
      <c r="T679" s="65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T679" s="16" t="s">
        <v>174</v>
      </c>
      <c r="AU679" s="16" t="s">
        <v>90</v>
      </c>
    </row>
    <row r="680" spans="1:65" s="13" customFormat="1" ht="22.5">
      <c r="B680" s="196"/>
      <c r="C680" s="197"/>
      <c r="D680" s="198" t="s">
        <v>176</v>
      </c>
      <c r="E680" s="199" t="s">
        <v>79</v>
      </c>
      <c r="F680" s="200" t="s">
        <v>1303</v>
      </c>
      <c r="G680" s="197"/>
      <c r="H680" s="201">
        <v>5.7</v>
      </c>
      <c r="I680" s="202"/>
      <c r="J680" s="197"/>
      <c r="K680" s="197"/>
      <c r="L680" s="203"/>
      <c r="M680" s="204"/>
      <c r="N680" s="205"/>
      <c r="O680" s="205"/>
      <c r="P680" s="205"/>
      <c r="Q680" s="205"/>
      <c r="R680" s="205"/>
      <c r="S680" s="205"/>
      <c r="T680" s="206"/>
      <c r="AT680" s="207" t="s">
        <v>176</v>
      </c>
      <c r="AU680" s="207" t="s">
        <v>90</v>
      </c>
      <c r="AV680" s="13" t="s">
        <v>90</v>
      </c>
      <c r="AW680" s="13" t="s">
        <v>39</v>
      </c>
      <c r="AX680" s="13" t="s">
        <v>81</v>
      </c>
      <c r="AY680" s="207" t="s">
        <v>165</v>
      </c>
    </row>
    <row r="681" spans="1:65" s="2" customFormat="1" ht="44.25" customHeight="1">
      <c r="A681" s="34"/>
      <c r="B681" s="35"/>
      <c r="C681" s="178" t="s">
        <v>1304</v>
      </c>
      <c r="D681" s="178" t="s">
        <v>167</v>
      </c>
      <c r="E681" s="179" t="s">
        <v>1305</v>
      </c>
      <c r="F681" s="180" t="s">
        <v>1306</v>
      </c>
      <c r="G681" s="181" t="s">
        <v>681</v>
      </c>
      <c r="H681" s="219"/>
      <c r="I681" s="183"/>
      <c r="J681" s="184">
        <f>ROUND(I681*H681,2)</f>
        <v>0</v>
      </c>
      <c r="K681" s="180" t="s">
        <v>171</v>
      </c>
      <c r="L681" s="39"/>
      <c r="M681" s="185" t="s">
        <v>79</v>
      </c>
      <c r="N681" s="186" t="s">
        <v>51</v>
      </c>
      <c r="O681" s="64"/>
      <c r="P681" s="187">
        <f>O681*H681</f>
        <v>0</v>
      </c>
      <c r="Q681" s="187">
        <v>0</v>
      </c>
      <c r="R681" s="187">
        <f>Q681*H681</f>
        <v>0</v>
      </c>
      <c r="S681" s="187">
        <v>0</v>
      </c>
      <c r="T681" s="188">
        <f>S681*H681</f>
        <v>0</v>
      </c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R681" s="189" t="s">
        <v>270</v>
      </c>
      <c r="AT681" s="189" t="s">
        <v>167</v>
      </c>
      <c r="AU681" s="189" t="s">
        <v>90</v>
      </c>
      <c r="AY681" s="16" t="s">
        <v>165</v>
      </c>
      <c r="BE681" s="190">
        <f>IF(N681="základní",J681,0)</f>
        <v>0</v>
      </c>
      <c r="BF681" s="190">
        <f>IF(N681="snížená",J681,0)</f>
        <v>0</v>
      </c>
      <c r="BG681" s="190">
        <f>IF(N681="zákl. přenesená",J681,0)</f>
        <v>0</v>
      </c>
      <c r="BH681" s="190">
        <f>IF(N681="sníž. přenesená",J681,0)</f>
        <v>0</v>
      </c>
      <c r="BI681" s="190">
        <f>IF(N681="nulová",J681,0)</f>
        <v>0</v>
      </c>
      <c r="BJ681" s="16" t="s">
        <v>88</v>
      </c>
      <c r="BK681" s="190">
        <f>ROUND(I681*H681,2)</f>
        <v>0</v>
      </c>
      <c r="BL681" s="16" t="s">
        <v>270</v>
      </c>
      <c r="BM681" s="189" t="s">
        <v>1307</v>
      </c>
    </row>
    <row r="682" spans="1:65" s="2" customFormat="1">
      <c r="A682" s="34"/>
      <c r="B682" s="35"/>
      <c r="C682" s="36"/>
      <c r="D682" s="191" t="s">
        <v>174</v>
      </c>
      <c r="E682" s="36"/>
      <c r="F682" s="192" t="s">
        <v>1308</v>
      </c>
      <c r="G682" s="36"/>
      <c r="H682" s="36"/>
      <c r="I682" s="193"/>
      <c r="J682" s="36"/>
      <c r="K682" s="36"/>
      <c r="L682" s="39"/>
      <c r="M682" s="194"/>
      <c r="N682" s="195"/>
      <c r="O682" s="64"/>
      <c r="P682" s="64"/>
      <c r="Q682" s="64"/>
      <c r="R682" s="64"/>
      <c r="S682" s="64"/>
      <c r="T682" s="65"/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T682" s="16" t="s">
        <v>174</v>
      </c>
      <c r="AU682" s="16" t="s">
        <v>90</v>
      </c>
    </row>
    <row r="683" spans="1:65" s="12" customFormat="1" ht="22.9" customHeight="1">
      <c r="B683" s="162"/>
      <c r="C683" s="163"/>
      <c r="D683" s="164" t="s">
        <v>80</v>
      </c>
      <c r="E683" s="176" t="s">
        <v>1309</v>
      </c>
      <c r="F683" s="176" t="s">
        <v>1310</v>
      </c>
      <c r="G683" s="163"/>
      <c r="H683" s="163"/>
      <c r="I683" s="166"/>
      <c r="J683" s="177">
        <f>BK683</f>
        <v>0</v>
      </c>
      <c r="K683" s="163"/>
      <c r="L683" s="168"/>
      <c r="M683" s="169"/>
      <c r="N683" s="170"/>
      <c r="O683" s="170"/>
      <c r="P683" s="171">
        <f>SUM(P684:P693)</f>
        <v>0</v>
      </c>
      <c r="Q683" s="170"/>
      <c r="R683" s="171">
        <f>SUM(R684:R693)</f>
        <v>7.0000000000000007E-2</v>
      </c>
      <c r="S683" s="170"/>
      <c r="T683" s="172">
        <f>SUM(T684:T693)</f>
        <v>0</v>
      </c>
      <c r="AR683" s="173" t="s">
        <v>90</v>
      </c>
      <c r="AT683" s="174" t="s">
        <v>80</v>
      </c>
      <c r="AU683" s="174" t="s">
        <v>88</v>
      </c>
      <c r="AY683" s="173" t="s">
        <v>165</v>
      </c>
      <c r="BK683" s="175">
        <f>SUM(BK684:BK693)</f>
        <v>0</v>
      </c>
    </row>
    <row r="684" spans="1:65" s="2" customFormat="1" ht="37.9" customHeight="1">
      <c r="A684" s="34"/>
      <c r="B684" s="35"/>
      <c r="C684" s="178" t="s">
        <v>1311</v>
      </c>
      <c r="D684" s="178" t="s">
        <v>167</v>
      </c>
      <c r="E684" s="179" t="s">
        <v>1312</v>
      </c>
      <c r="F684" s="180" t="s">
        <v>1313</v>
      </c>
      <c r="G684" s="181" t="s">
        <v>232</v>
      </c>
      <c r="H684" s="182">
        <v>4</v>
      </c>
      <c r="I684" s="183"/>
      <c r="J684" s="184">
        <f>ROUND(I684*H684,2)</f>
        <v>0</v>
      </c>
      <c r="K684" s="180" t="s">
        <v>171</v>
      </c>
      <c r="L684" s="39"/>
      <c r="M684" s="185" t="s">
        <v>79</v>
      </c>
      <c r="N684" s="186" t="s">
        <v>51</v>
      </c>
      <c r="O684" s="64"/>
      <c r="P684" s="187">
        <f>O684*H684</f>
        <v>0</v>
      </c>
      <c r="Q684" s="187">
        <v>0</v>
      </c>
      <c r="R684" s="187">
        <f>Q684*H684</f>
        <v>0</v>
      </c>
      <c r="S684" s="187">
        <v>0</v>
      </c>
      <c r="T684" s="188">
        <f>S684*H684</f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189" t="s">
        <v>270</v>
      </c>
      <c r="AT684" s="189" t="s">
        <v>167</v>
      </c>
      <c r="AU684" s="189" t="s">
        <v>90</v>
      </c>
      <c r="AY684" s="16" t="s">
        <v>165</v>
      </c>
      <c r="BE684" s="190">
        <f>IF(N684="základní",J684,0)</f>
        <v>0</v>
      </c>
      <c r="BF684" s="190">
        <f>IF(N684="snížená",J684,0)</f>
        <v>0</v>
      </c>
      <c r="BG684" s="190">
        <f>IF(N684="zákl. přenesená",J684,0)</f>
        <v>0</v>
      </c>
      <c r="BH684" s="190">
        <f>IF(N684="sníž. přenesená",J684,0)</f>
        <v>0</v>
      </c>
      <c r="BI684" s="190">
        <f>IF(N684="nulová",J684,0)</f>
        <v>0</v>
      </c>
      <c r="BJ684" s="16" t="s">
        <v>88</v>
      </c>
      <c r="BK684" s="190">
        <f>ROUND(I684*H684,2)</f>
        <v>0</v>
      </c>
      <c r="BL684" s="16" t="s">
        <v>270</v>
      </c>
      <c r="BM684" s="189" t="s">
        <v>1314</v>
      </c>
    </row>
    <row r="685" spans="1:65" s="2" customFormat="1">
      <c r="A685" s="34"/>
      <c r="B685" s="35"/>
      <c r="C685" s="36"/>
      <c r="D685" s="191" t="s">
        <v>174</v>
      </c>
      <c r="E685" s="36"/>
      <c r="F685" s="192" t="s">
        <v>1315</v>
      </c>
      <c r="G685" s="36"/>
      <c r="H685" s="36"/>
      <c r="I685" s="193"/>
      <c r="J685" s="36"/>
      <c r="K685" s="36"/>
      <c r="L685" s="39"/>
      <c r="M685" s="194"/>
      <c r="N685" s="195"/>
      <c r="O685" s="64"/>
      <c r="P685" s="64"/>
      <c r="Q685" s="64"/>
      <c r="R685" s="64"/>
      <c r="S685" s="64"/>
      <c r="T685" s="65"/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T685" s="16" t="s">
        <v>174</v>
      </c>
      <c r="AU685" s="16" t="s">
        <v>90</v>
      </c>
    </row>
    <row r="686" spans="1:65" s="2" customFormat="1" ht="37.9" customHeight="1">
      <c r="A686" s="34"/>
      <c r="B686" s="35"/>
      <c r="C686" s="208" t="s">
        <v>1316</v>
      </c>
      <c r="D686" s="208" t="s">
        <v>322</v>
      </c>
      <c r="E686" s="209" t="s">
        <v>1317</v>
      </c>
      <c r="F686" s="210" t="s">
        <v>1318</v>
      </c>
      <c r="G686" s="211" t="s">
        <v>232</v>
      </c>
      <c r="H686" s="212">
        <v>1</v>
      </c>
      <c r="I686" s="213"/>
      <c r="J686" s="214">
        <f>ROUND(I686*H686,2)</f>
        <v>0</v>
      </c>
      <c r="K686" s="210" t="s">
        <v>79</v>
      </c>
      <c r="L686" s="215"/>
      <c r="M686" s="216" t="s">
        <v>79</v>
      </c>
      <c r="N686" s="217" t="s">
        <v>51</v>
      </c>
      <c r="O686" s="64"/>
      <c r="P686" s="187">
        <f>O686*H686</f>
        <v>0</v>
      </c>
      <c r="Q686" s="187">
        <v>1.7500000000000002E-2</v>
      </c>
      <c r="R686" s="187">
        <f>Q686*H686</f>
        <v>1.7500000000000002E-2</v>
      </c>
      <c r="S686" s="187">
        <v>0</v>
      </c>
      <c r="T686" s="188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89" t="s">
        <v>375</v>
      </c>
      <c r="AT686" s="189" t="s">
        <v>322</v>
      </c>
      <c r="AU686" s="189" t="s">
        <v>90</v>
      </c>
      <c r="AY686" s="16" t="s">
        <v>165</v>
      </c>
      <c r="BE686" s="190">
        <f>IF(N686="základní",J686,0)</f>
        <v>0</v>
      </c>
      <c r="BF686" s="190">
        <f>IF(N686="snížená",J686,0)</f>
        <v>0</v>
      </c>
      <c r="BG686" s="190">
        <f>IF(N686="zákl. přenesená",J686,0)</f>
        <v>0</v>
      </c>
      <c r="BH686" s="190">
        <f>IF(N686="sníž. přenesená",J686,0)</f>
        <v>0</v>
      </c>
      <c r="BI686" s="190">
        <f>IF(N686="nulová",J686,0)</f>
        <v>0</v>
      </c>
      <c r="BJ686" s="16" t="s">
        <v>88</v>
      </c>
      <c r="BK686" s="190">
        <f>ROUND(I686*H686,2)</f>
        <v>0</v>
      </c>
      <c r="BL686" s="16" t="s">
        <v>270</v>
      </c>
      <c r="BM686" s="189" t="s">
        <v>1319</v>
      </c>
    </row>
    <row r="687" spans="1:65" s="2" customFormat="1" ht="29.25">
      <c r="A687" s="34"/>
      <c r="B687" s="35"/>
      <c r="C687" s="36"/>
      <c r="D687" s="198" t="s">
        <v>572</v>
      </c>
      <c r="E687" s="36"/>
      <c r="F687" s="218" t="s">
        <v>1320</v>
      </c>
      <c r="G687" s="36"/>
      <c r="H687" s="36"/>
      <c r="I687" s="193"/>
      <c r="J687" s="36"/>
      <c r="K687" s="36"/>
      <c r="L687" s="39"/>
      <c r="M687" s="194"/>
      <c r="N687" s="195"/>
      <c r="O687" s="64"/>
      <c r="P687" s="64"/>
      <c r="Q687" s="64"/>
      <c r="R687" s="64"/>
      <c r="S687" s="64"/>
      <c r="T687" s="65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T687" s="16" t="s">
        <v>572</v>
      </c>
      <c r="AU687" s="16" t="s">
        <v>90</v>
      </c>
    </row>
    <row r="688" spans="1:65" s="13" customFormat="1">
      <c r="B688" s="196"/>
      <c r="C688" s="197"/>
      <c r="D688" s="198" t="s">
        <v>176</v>
      </c>
      <c r="E688" s="199" t="s">
        <v>79</v>
      </c>
      <c r="F688" s="200" t="s">
        <v>1321</v>
      </c>
      <c r="G688" s="197"/>
      <c r="H688" s="201">
        <v>1</v>
      </c>
      <c r="I688" s="202"/>
      <c r="J688" s="197"/>
      <c r="K688" s="197"/>
      <c r="L688" s="203"/>
      <c r="M688" s="204"/>
      <c r="N688" s="205"/>
      <c r="O688" s="205"/>
      <c r="P688" s="205"/>
      <c r="Q688" s="205"/>
      <c r="R688" s="205"/>
      <c r="S688" s="205"/>
      <c r="T688" s="206"/>
      <c r="AT688" s="207" t="s">
        <v>176</v>
      </c>
      <c r="AU688" s="207" t="s">
        <v>90</v>
      </c>
      <c r="AV688" s="13" t="s">
        <v>90</v>
      </c>
      <c r="AW688" s="13" t="s">
        <v>39</v>
      </c>
      <c r="AX688" s="13" t="s">
        <v>81</v>
      </c>
      <c r="AY688" s="207" t="s">
        <v>165</v>
      </c>
    </row>
    <row r="689" spans="1:65" s="2" customFormat="1" ht="37.9" customHeight="1">
      <c r="A689" s="34"/>
      <c r="B689" s="35"/>
      <c r="C689" s="208" t="s">
        <v>1322</v>
      </c>
      <c r="D689" s="208" t="s">
        <v>322</v>
      </c>
      <c r="E689" s="209" t="s">
        <v>1323</v>
      </c>
      <c r="F689" s="210" t="s">
        <v>1324</v>
      </c>
      <c r="G689" s="211" t="s">
        <v>232</v>
      </c>
      <c r="H689" s="212">
        <v>3</v>
      </c>
      <c r="I689" s="213"/>
      <c r="J689" s="214">
        <f>ROUND(I689*H689,2)</f>
        <v>0</v>
      </c>
      <c r="K689" s="210" t="s">
        <v>79</v>
      </c>
      <c r="L689" s="215"/>
      <c r="M689" s="216" t="s">
        <v>79</v>
      </c>
      <c r="N689" s="217" t="s">
        <v>51</v>
      </c>
      <c r="O689" s="64"/>
      <c r="P689" s="187">
        <f>O689*H689</f>
        <v>0</v>
      </c>
      <c r="Q689" s="187">
        <v>1.7500000000000002E-2</v>
      </c>
      <c r="R689" s="187">
        <f>Q689*H689</f>
        <v>5.2500000000000005E-2</v>
      </c>
      <c r="S689" s="187">
        <v>0</v>
      </c>
      <c r="T689" s="188">
        <f>S689*H689</f>
        <v>0</v>
      </c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R689" s="189" t="s">
        <v>375</v>
      </c>
      <c r="AT689" s="189" t="s">
        <v>322</v>
      </c>
      <c r="AU689" s="189" t="s">
        <v>90</v>
      </c>
      <c r="AY689" s="16" t="s">
        <v>165</v>
      </c>
      <c r="BE689" s="190">
        <f>IF(N689="základní",J689,0)</f>
        <v>0</v>
      </c>
      <c r="BF689" s="190">
        <f>IF(N689="snížená",J689,0)</f>
        <v>0</v>
      </c>
      <c r="BG689" s="190">
        <f>IF(N689="zákl. přenesená",J689,0)</f>
        <v>0</v>
      </c>
      <c r="BH689" s="190">
        <f>IF(N689="sníž. přenesená",J689,0)</f>
        <v>0</v>
      </c>
      <c r="BI689" s="190">
        <f>IF(N689="nulová",J689,0)</f>
        <v>0</v>
      </c>
      <c r="BJ689" s="16" t="s">
        <v>88</v>
      </c>
      <c r="BK689" s="190">
        <f>ROUND(I689*H689,2)</f>
        <v>0</v>
      </c>
      <c r="BL689" s="16" t="s">
        <v>270</v>
      </c>
      <c r="BM689" s="189" t="s">
        <v>1325</v>
      </c>
    </row>
    <row r="690" spans="1:65" s="2" customFormat="1" ht="29.25">
      <c r="A690" s="34"/>
      <c r="B690" s="35"/>
      <c r="C690" s="36"/>
      <c r="D690" s="198" t="s">
        <v>572</v>
      </c>
      <c r="E690" s="36"/>
      <c r="F690" s="218" t="s">
        <v>1320</v>
      </c>
      <c r="G690" s="36"/>
      <c r="H690" s="36"/>
      <c r="I690" s="193"/>
      <c r="J690" s="36"/>
      <c r="K690" s="36"/>
      <c r="L690" s="39"/>
      <c r="M690" s="194"/>
      <c r="N690" s="195"/>
      <c r="O690" s="64"/>
      <c r="P690" s="64"/>
      <c r="Q690" s="64"/>
      <c r="R690" s="64"/>
      <c r="S690" s="64"/>
      <c r="T690" s="65"/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T690" s="16" t="s">
        <v>572</v>
      </c>
      <c r="AU690" s="16" t="s">
        <v>90</v>
      </c>
    </row>
    <row r="691" spans="1:65" s="13" customFormat="1">
      <c r="B691" s="196"/>
      <c r="C691" s="197"/>
      <c r="D691" s="198" t="s">
        <v>176</v>
      </c>
      <c r="E691" s="199" t="s">
        <v>79</v>
      </c>
      <c r="F691" s="200" t="s">
        <v>1326</v>
      </c>
      <c r="G691" s="197"/>
      <c r="H691" s="201">
        <v>3</v>
      </c>
      <c r="I691" s="202"/>
      <c r="J691" s="197"/>
      <c r="K691" s="197"/>
      <c r="L691" s="203"/>
      <c r="M691" s="204"/>
      <c r="N691" s="205"/>
      <c r="O691" s="205"/>
      <c r="P691" s="205"/>
      <c r="Q691" s="205"/>
      <c r="R691" s="205"/>
      <c r="S691" s="205"/>
      <c r="T691" s="206"/>
      <c r="AT691" s="207" t="s">
        <v>176</v>
      </c>
      <c r="AU691" s="207" t="s">
        <v>90</v>
      </c>
      <c r="AV691" s="13" t="s">
        <v>90</v>
      </c>
      <c r="AW691" s="13" t="s">
        <v>39</v>
      </c>
      <c r="AX691" s="13" t="s">
        <v>81</v>
      </c>
      <c r="AY691" s="207" t="s">
        <v>165</v>
      </c>
    </row>
    <row r="692" spans="1:65" s="2" customFormat="1" ht="44.25" customHeight="1">
      <c r="A692" s="34"/>
      <c r="B692" s="35"/>
      <c r="C692" s="178" t="s">
        <v>1327</v>
      </c>
      <c r="D692" s="178" t="s">
        <v>167</v>
      </c>
      <c r="E692" s="179" t="s">
        <v>1328</v>
      </c>
      <c r="F692" s="180" t="s">
        <v>1329</v>
      </c>
      <c r="G692" s="181" t="s">
        <v>681</v>
      </c>
      <c r="H692" s="219"/>
      <c r="I692" s="183"/>
      <c r="J692" s="184">
        <f>ROUND(I692*H692,2)</f>
        <v>0</v>
      </c>
      <c r="K692" s="180" t="s">
        <v>171</v>
      </c>
      <c r="L692" s="39"/>
      <c r="M692" s="185" t="s">
        <v>79</v>
      </c>
      <c r="N692" s="186" t="s">
        <v>51</v>
      </c>
      <c r="O692" s="64"/>
      <c r="P692" s="187">
        <f>O692*H692</f>
        <v>0</v>
      </c>
      <c r="Q692" s="187">
        <v>0</v>
      </c>
      <c r="R692" s="187">
        <f>Q692*H692</f>
        <v>0</v>
      </c>
      <c r="S692" s="187">
        <v>0</v>
      </c>
      <c r="T692" s="188">
        <f>S692*H692</f>
        <v>0</v>
      </c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R692" s="189" t="s">
        <v>270</v>
      </c>
      <c r="AT692" s="189" t="s">
        <v>167</v>
      </c>
      <c r="AU692" s="189" t="s">
        <v>90</v>
      </c>
      <c r="AY692" s="16" t="s">
        <v>165</v>
      </c>
      <c r="BE692" s="190">
        <f>IF(N692="základní",J692,0)</f>
        <v>0</v>
      </c>
      <c r="BF692" s="190">
        <f>IF(N692="snížená",J692,0)</f>
        <v>0</v>
      </c>
      <c r="BG692" s="190">
        <f>IF(N692="zákl. přenesená",J692,0)</f>
        <v>0</v>
      </c>
      <c r="BH692" s="190">
        <f>IF(N692="sníž. přenesená",J692,0)</f>
        <v>0</v>
      </c>
      <c r="BI692" s="190">
        <f>IF(N692="nulová",J692,0)</f>
        <v>0</v>
      </c>
      <c r="BJ692" s="16" t="s">
        <v>88</v>
      </c>
      <c r="BK692" s="190">
        <f>ROUND(I692*H692,2)</f>
        <v>0</v>
      </c>
      <c r="BL692" s="16" t="s">
        <v>270</v>
      </c>
      <c r="BM692" s="189" t="s">
        <v>1330</v>
      </c>
    </row>
    <row r="693" spans="1:65" s="2" customFormat="1">
      <c r="A693" s="34"/>
      <c r="B693" s="35"/>
      <c r="C693" s="36"/>
      <c r="D693" s="191" t="s">
        <v>174</v>
      </c>
      <c r="E693" s="36"/>
      <c r="F693" s="192" t="s">
        <v>1331</v>
      </c>
      <c r="G693" s="36"/>
      <c r="H693" s="36"/>
      <c r="I693" s="193"/>
      <c r="J693" s="36"/>
      <c r="K693" s="36"/>
      <c r="L693" s="39"/>
      <c r="M693" s="194"/>
      <c r="N693" s="195"/>
      <c r="O693" s="64"/>
      <c r="P693" s="64"/>
      <c r="Q693" s="64"/>
      <c r="R693" s="64"/>
      <c r="S693" s="64"/>
      <c r="T693" s="65"/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T693" s="16" t="s">
        <v>174</v>
      </c>
      <c r="AU693" s="16" t="s">
        <v>90</v>
      </c>
    </row>
    <row r="694" spans="1:65" s="12" customFormat="1" ht="22.9" customHeight="1">
      <c r="B694" s="162"/>
      <c r="C694" s="163"/>
      <c r="D694" s="164" t="s">
        <v>80</v>
      </c>
      <c r="E694" s="176" t="s">
        <v>1332</v>
      </c>
      <c r="F694" s="176" t="s">
        <v>1333</v>
      </c>
      <c r="G694" s="163"/>
      <c r="H694" s="163"/>
      <c r="I694" s="166"/>
      <c r="J694" s="177">
        <f>BK694</f>
        <v>0</v>
      </c>
      <c r="K694" s="163"/>
      <c r="L694" s="168"/>
      <c r="M694" s="169"/>
      <c r="N694" s="170"/>
      <c r="O694" s="170"/>
      <c r="P694" s="171">
        <f>SUM(P695:P722)</f>
        <v>0</v>
      </c>
      <c r="Q694" s="170"/>
      <c r="R694" s="171">
        <f>SUM(R695:R722)</f>
        <v>9.7739063750000004E-3</v>
      </c>
      <c r="S694" s="170"/>
      <c r="T694" s="172">
        <f>SUM(T695:T722)</f>
        <v>0</v>
      </c>
      <c r="AR694" s="173" t="s">
        <v>90</v>
      </c>
      <c r="AT694" s="174" t="s">
        <v>80</v>
      </c>
      <c r="AU694" s="174" t="s">
        <v>88</v>
      </c>
      <c r="AY694" s="173" t="s">
        <v>165</v>
      </c>
      <c r="BK694" s="175">
        <f>SUM(BK695:BK722)</f>
        <v>0</v>
      </c>
    </row>
    <row r="695" spans="1:65" s="2" customFormat="1" ht="24.2" customHeight="1">
      <c r="A695" s="34"/>
      <c r="B695" s="35"/>
      <c r="C695" s="178" t="s">
        <v>1334</v>
      </c>
      <c r="D695" s="178" t="s">
        <v>167</v>
      </c>
      <c r="E695" s="179" t="s">
        <v>1335</v>
      </c>
      <c r="F695" s="180" t="s">
        <v>1336</v>
      </c>
      <c r="G695" s="181" t="s">
        <v>1337</v>
      </c>
      <c r="H695" s="182">
        <v>142.215</v>
      </c>
      <c r="I695" s="183"/>
      <c r="J695" s="184">
        <f>ROUND(I695*H695,2)</f>
        <v>0</v>
      </c>
      <c r="K695" s="180" t="s">
        <v>171</v>
      </c>
      <c r="L695" s="39"/>
      <c r="M695" s="185" t="s">
        <v>79</v>
      </c>
      <c r="N695" s="186" t="s">
        <v>51</v>
      </c>
      <c r="O695" s="64"/>
      <c r="P695" s="187">
        <f>O695*H695</f>
        <v>0</v>
      </c>
      <c r="Q695" s="187">
        <v>4.6999999999999997E-5</v>
      </c>
      <c r="R695" s="187">
        <f>Q695*H695</f>
        <v>6.6841050000000001E-3</v>
      </c>
      <c r="S695" s="187">
        <v>0</v>
      </c>
      <c r="T695" s="188">
        <f>S695*H695</f>
        <v>0</v>
      </c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R695" s="189" t="s">
        <v>270</v>
      </c>
      <c r="AT695" s="189" t="s">
        <v>167</v>
      </c>
      <c r="AU695" s="189" t="s">
        <v>90</v>
      </c>
      <c r="AY695" s="16" t="s">
        <v>165</v>
      </c>
      <c r="BE695" s="190">
        <f>IF(N695="základní",J695,0)</f>
        <v>0</v>
      </c>
      <c r="BF695" s="190">
        <f>IF(N695="snížená",J695,0)</f>
        <v>0</v>
      </c>
      <c r="BG695" s="190">
        <f>IF(N695="zákl. přenesená",J695,0)</f>
        <v>0</v>
      </c>
      <c r="BH695" s="190">
        <f>IF(N695="sníž. přenesená",J695,0)</f>
        <v>0</v>
      </c>
      <c r="BI695" s="190">
        <f>IF(N695="nulová",J695,0)</f>
        <v>0</v>
      </c>
      <c r="BJ695" s="16" t="s">
        <v>88</v>
      </c>
      <c r="BK695" s="190">
        <f>ROUND(I695*H695,2)</f>
        <v>0</v>
      </c>
      <c r="BL695" s="16" t="s">
        <v>270</v>
      </c>
      <c r="BM695" s="189" t="s">
        <v>1338</v>
      </c>
    </row>
    <row r="696" spans="1:65" s="2" customFormat="1">
      <c r="A696" s="34"/>
      <c r="B696" s="35"/>
      <c r="C696" s="36"/>
      <c r="D696" s="191" t="s">
        <v>174</v>
      </c>
      <c r="E696" s="36"/>
      <c r="F696" s="192" t="s">
        <v>1339</v>
      </c>
      <c r="G696" s="36"/>
      <c r="H696" s="36"/>
      <c r="I696" s="193"/>
      <c r="J696" s="36"/>
      <c r="K696" s="36"/>
      <c r="L696" s="39"/>
      <c r="M696" s="194"/>
      <c r="N696" s="195"/>
      <c r="O696" s="64"/>
      <c r="P696" s="64"/>
      <c r="Q696" s="64"/>
      <c r="R696" s="64"/>
      <c r="S696" s="64"/>
      <c r="T696" s="65"/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T696" s="16" t="s">
        <v>174</v>
      </c>
      <c r="AU696" s="16" t="s">
        <v>90</v>
      </c>
    </row>
    <row r="697" spans="1:65" s="13" customFormat="1" ht="22.5">
      <c r="B697" s="196"/>
      <c r="C697" s="197"/>
      <c r="D697" s="198" t="s">
        <v>176</v>
      </c>
      <c r="E697" s="199" t="s">
        <v>79</v>
      </c>
      <c r="F697" s="200" t="s">
        <v>1340</v>
      </c>
      <c r="G697" s="197"/>
      <c r="H697" s="201">
        <v>142.215</v>
      </c>
      <c r="I697" s="202"/>
      <c r="J697" s="197"/>
      <c r="K697" s="197"/>
      <c r="L697" s="203"/>
      <c r="M697" s="204"/>
      <c r="N697" s="205"/>
      <c r="O697" s="205"/>
      <c r="P697" s="205"/>
      <c r="Q697" s="205"/>
      <c r="R697" s="205"/>
      <c r="S697" s="205"/>
      <c r="T697" s="206"/>
      <c r="AT697" s="207" t="s">
        <v>176</v>
      </c>
      <c r="AU697" s="207" t="s">
        <v>90</v>
      </c>
      <c r="AV697" s="13" t="s">
        <v>90</v>
      </c>
      <c r="AW697" s="13" t="s">
        <v>39</v>
      </c>
      <c r="AX697" s="13" t="s">
        <v>81</v>
      </c>
      <c r="AY697" s="207" t="s">
        <v>165</v>
      </c>
    </row>
    <row r="698" spans="1:65" s="2" customFormat="1" ht="21.75" customHeight="1">
      <c r="A698" s="34"/>
      <c r="B698" s="35"/>
      <c r="C698" s="208" t="s">
        <v>1341</v>
      </c>
      <c r="D698" s="208" t="s">
        <v>322</v>
      </c>
      <c r="E698" s="209" t="s">
        <v>1342</v>
      </c>
      <c r="F698" s="210" t="s">
        <v>1343</v>
      </c>
      <c r="G698" s="211" t="s">
        <v>1337</v>
      </c>
      <c r="H698" s="212">
        <v>149.32599999999999</v>
      </c>
      <c r="I698" s="213"/>
      <c r="J698" s="214">
        <f>ROUND(I698*H698,2)</f>
        <v>0</v>
      </c>
      <c r="K698" s="210" t="s">
        <v>79</v>
      </c>
      <c r="L698" s="215"/>
      <c r="M698" s="216" t="s">
        <v>79</v>
      </c>
      <c r="N698" s="217" t="s">
        <v>51</v>
      </c>
      <c r="O698" s="64"/>
      <c r="P698" s="187">
        <f>O698*H698</f>
        <v>0</v>
      </c>
      <c r="Q698" s="187">
        <v>0</v>
      </c>
      <c r="R698" s="187">
        <f>Q698*H698</f>
        <v>0</v>
      </c>
      <c r="S698" s="187">
        <v>0</v>
      </c>
      <c r="T698" s="188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189" t="s">
        <v>375</v>
      </c>
      <c r="AT698" s="189" t="s">
        <v>322</v>
      </c>
      <c r="AU698" s="189" t="s">
        <v>90</v>
      </c>
      <c r="AY698" s="16" t="s">
        <v>165</v>
      </c>
      <c r="BE698" s="190">
        <f>IF(N698="základní",J698,0)</f>
        <v>0</v>
      </c>
      <c r="BF698" s="190">
        <f>IF(N698="snížená",J698,0)</f>
        <v>0</v>
      </c>
      <c r="BG698" s="190">
        <f>IF(N698="zákl. přenesená",J698,0)</f>
        <v>0</v>
      </c>
      <c r="BH698" s="190">
        <f>IF(N698="sníž. přenesená",J698,0)</f>
        <v>0</v>
      </c>
      <c r="BI698" s="190">
        <f>IF(N698="nulová",J698,0)</f>
        <v>0</v>
      </c>
      <c r="BJ698" s="16" t="s">
        <v>88</v>
      </c>
      <c r="BK698" s="190">
        <f>ROUND(I698*H698,2)</f>
        <v>0</v>
      </c>
      <c r="BL698" s="16" t="s">
        <v>270</v>
      </c>
      <c r="BM698" s="189" t="s">
        <v>1344</v>
      </c>
    </row>
    <row r="699" spans="1:65" s="13" customFormat="1">
      <c r="B699" s="196"/>
      <c r="C699" s="197"/>
      <c r="D699" s="198" t="s">
        <v>176</v>
      </c>
      <c r="E699" s="197"/>
      <c r="F699" s="200" t="s">
        <v>1345</v>
      </c>
      <c r="G699" s="197"/>
      <c r="H699" s="201">
        <v>149.32599999999999</v>
      </c>
      <c r="I699" s="202"/>
      <c r="J699" s="197"/>
      <c r="K699" s="197"/>
      <c r="L699" s="203"/>
      <c r="M699" s="204"/>
      <c r="N699" s="205"/>
      <c r="O699" s="205"/>
      <c r="P699" s="205"/>
      <c r="Q699" s="205"/>
      <c r="R699" s="205"/>
      <c r="S699" s="205"/>
      <c r="T699" s="206"/>
      <c r="AT699" s="207" t="s">
        <v>176</v>
      </c>
      <c r="AU699" s="207" t="s">
        <v>90</v>
      </c>
      <c r="AV699" s="13" t="s">
        <v>90</v>
      </c>
      <c r="AW699" s="13" t="s">
        <v>4</v>
      </c>
      <c r="AX699" s="13" t="s">
        <v>88</v>
      </c>
      <c r="AY699" s="207" t="s">
        <v>165</v>
      </c>
    </row>
    <row r="700" spans="1:65" s="2" customFormat="1" ht="37.9" customHeight="1">
      <c r="A700" s="34"/>
      <c r="B700" s="35"/>
      <c r="C700" s="178" t="s">
        <v>1346</v>
      </c>
      <c r="D700" s="178" t="s">
        <v>167</v>
      </c>
      <c r="E700" s="179" t="s">
        <v>1347</v>
      </c>
      <c r="F700" s="180" t="s">
        <v>1348</v>
      </c>
      <c r="G700" s="181" t="s">
        <v>213</v>
      </c>
      <c r="H700" s="182">
        <v>11.513</v>
      </c>
      <c r="I700" s="183"/>
      <c r="J700" s="184">
        <f>ROUND(I700*H700,2)</f>
        <v>0</v>
      </c>
      <c r="K700" s="180" t="s">
        <v>171</v>
      </c>
      <c r="L700" s="39"/>
      <c r="M700" s="185" t="s">
        <v>79</v>
      </c>
      <c r="N700" s="186" t="s">
        <v>51</v>
      </c>
      <c r="O700" s="64"/>
      <c r="P700" s="187">
        <f>O700*H700</f>
        <v>0</v>
      </c>
      <c r="Q700" s="187">
        <v>2.68375E-4</v>
      </c>
      <c r="R700" s="187">
        <f>Q700*H700</f>
        <v>3.0898013749999999E-3</v>
      </c>
      <c r="S700" s="187">
        <v>0</v>
      </c>
      <c r="T700" s="188">
        <f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189" t="s">
        <v>270</v>
      </c>
      <c r="AT700" s="189" t="s">
        <v>167</v>
      </c>
      <c r="AU700" s="189" t="s">
        <v>90</v>
      </c>
      <c r="AY700" s="16" t="s">
        <v>165</v>
      </c>
      <c r="BE700" s="190">
        <f>IF(N700="základní",J700,0)</f>
        <v>0</v>
      </c>
      <c r="BF700" s="190">
        <f>IF(N700="snížená",J700,0)</f>
        <v>0</v>
      </c>
      <c r="BG700" s="190">
        <f>IF(N700="zákl. přenesená",J700,0)</f>
        <v>0</v>
      </c>
      <c r="BH700" s="190">
        <f>IF(N700="sníž. přenesená",J700,0)</f>
        <v>0</v>
      </c>
      <c r="BI700" s="190">
        <f>IF(N700="nulová",J700,0)</f>
        <v>0</v>
      </c>
      <c r="BJ700" s="16" t="s">
        <v>88</v>
      </c>
      <c r="BK700" s="190">
        <f>ROUND(I700*H700,2)</f>
        <v>0</v>
      </c>
      <c r="BL700" s="16" t="s">
        <v>270</v>
      </c>
      <c r="BM700" s="189" t="s">
        <v>1349</v>
      </c>
    </row>
    <row r="701" spans="1:65" s="2" customFormat="1">
      <c r="A701" s="34"/>
      <c r="B701" s="35"/>
      <c r="C701" s="36"/>
      <c r="D701" s="191" t="s">
        <v>174</v>
      </c>
      <c r="E701" s="36"/>
      <c r="F701" s="192" t="s">
        <v>1350</v>
      </c>
      <c r="G701" s="36"/>
      <c r="H701" s="36"/>
      <c r="I701" s="193"/>
      <c r="J701" s="36"/>
      <c r="K701" s="36"/>
      <c r="L701" s="39"/>
      <c r="M701" s="194"/>
      <c r="N701" s="195"/>
      <c r="O701" s="64"/>
      <c r="P701" s="64"/>
      <c r="Q701" s="64"/>
      <c r="R701" s="64"/>
      <c r="S701" s="64"/>
      <c r="T701" s="65"/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T701" s="16" t="s">
        <v>174</v>
      </c>
      <c r="AU701" s="16" t="s">
        <v>90</v>
      </c>
    </row>
    <row r="702" spans="1:65" s="13" customFormat="1">
      <c r="B702" s="196"/>
      <c r="C702" s="197"/>
      <c r="D702" s="198" t="s">
        <v>176</v>
      </c>
      <c r="E702" s="199" t="s">
        <v>79</v>
      </c>
      <c r="F702" s="200" t="s">
        <v>1351</v>
      </c>
      <c r="G702" s="197"/>
      <c r="H702" s="201">
        <v>8.3040000000000003</v>
      </c>
      <c r="I702" s="202"/>
      <c r="J702" s="197"/>
      <c r="K702" s="197"/>
      <c r="L702" s="203"/>
      <c r="M702" s="204"/>
      <c r="N702" s="205"/>
      <c r="O702" s="205"/>
      <c r="P702" s="205"/>
      <c r="Q702" s="205"/>
      <c r="R702" s="205"/>
      <c r="S702" s="205"/>
      <c r="T702" s="206"/>
      <c r="AT702" s="207" t="s">
        <v>176</v>
      </c>
      <c r="AU702" s="207" t="s">
        <v>90</v>
      </c>
      <c r="AV702" s="13" t="s">
        <v>90</v>
      </c>
      <c r="AW702" s="13" t="s">
        <v>39</v>
      </c>
      <c r="AX702" s="13" t="s">
        <v>81</v>
      </c>
      <c r="AY702" s="207" t="s">
        <v>165</v>
      </c>
    </row>
    <row r="703" spans="1:65" s="13" customFormat="1">
      <c r="B703" s="196"/>
      <c r="C703" s="197"/>
      <c r="D703" s="198" t="s">
        <v>176</v>
      </c>
      <c r="E703" s="199" t="s">
        <v>79</v>
      </c>
      <c r="F703" s="200" t="s">
        <v>1352</v>
      </c>
      <c r="G703" s="197"/>
      <c r="H703" s="201">
        <v>3.2090000000000001</v>
      </c>
      <c r="I703" s="202"/>
      <c r="J703" s="197"/>
      <c r="K703" s="197"/>
      <c r="L703" s="203"/>
      <c r="M703" s="204"/>
      <c r="N703" s="205"/>
      <c r="O703" s="205"/>
      <c r="P703" s="205"/>
      <c r="Q703" s="205"/>
      <c r="R703" s="205"/>
      <c r="S703" s="205"/>
      <c r="T703" s="206"/>
      <c r="AT703" s="207" t="s">
        <v>176</v>
      </c>
      <c r="AU703" s="207" t="s">
        <v>90</v>
      </c>
      <c r="AV703" s="13" t="s">
        <v>90</v>
      </c>
      <c r="AW703" s="13" t="s">
        <v>39</v>
      </c>
      <c r="AX703" s="13" t="s">
        <v>81</v>
      </c>
      <c r="AY703" s="207" t="s">
        <v>165</v>
      </c>
    </row>
    <row r="704" spans="1:65" s="2" customFormat="1" ht="24.2" customHeight="1">
      <c r="A704" s="34"/>
      <c r="B704" s="35"/>
      <c r="C704" s="208" t="s">
        <v>1353</v>
      </c>
      <c r="D704" s="208" t="s">
        <v>322</v>
      </c>
      <c r="E704" s="209" t="s">
        <v>1354</v>
      </c>
      <c r="F704" s="210" t="s">
        <v>1355</v>
      </c>
      <c r="G704" s="211" t="s">
        <v>232</v>
      </c>
      <c r="H704" s="212">
        <v>1</v>
      </c>
      <c r="I704" s="213"/>
      <c r="J704" s="214">
        <f>ROUND(I704*H704,2)</f>
        <v>0</v>
      </c>
      <c r="K704" s="210" t="s">
        <v>79</v>
      </c>
      <c r="L704" s="215"/>
      <c r="M704" s="216" t="s">
        <v>79</v>
      </c>
      <c r="N704" s="217" t="s">
        <v>51</v>
      </c>
      <c r="O704" s="64"/>
      <c r="P704" s="187">
        <f>O704*H704</f>
        <v>0</v>
      </c>
      <c r="Q704" s="187">
        <v>0</v>
      </c>
      <c r="R704" s="187">
        <f>Q704*H704</f>
        <v>0</v>
      </c>
      <c r="S704" s="187">
        <v>0</v>
      </c>
      <c r="T704" s="188">
        <f>S704*H704</f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89" t="s">
        <v>375</v>
      </c>
      <c r="AT704" s="189" t="s">
        <v>322</v>
      </c>
      <c r="AU704" s="189" t="s">
        <v>90</v>
      </c>
      <c r="AY704" s="16" t="s">
        <v>165</v>
      </c>
      <c r="BE704" s="190">
        <f>IF(N704="základní",J704,0)</f>
        <v>0</v>
      </c>
      <c r="BF704" s="190">
        <f>IF(N704="snížená",J704,0)</f>
        <v>0</v>
      </c>
      <c r="BG704" s="190">
        <f>IF(N704="zákl. přenesená",J704,0)</f>
        <v>0</v>
      </c>
      <c r="BH704" s="190">
        <f>IF(N704="sníž. přenesená",J704,0)</f>
        <v>0</v>
      </c>
      <c r="BI704" s="190">
        <f>IF(N704="nulová",J704,0)</f>
        <v>0</v>
      </c>
      <c r="BJ704" s="16" t="s">
        <v>88</v>
      </c>
      <c r="BK704" s="190">
        <f>ROUND(I704*H704,2)</f>
        <v>0</v>
      </c>
      <c r="BL704" s="16" t="s">
        <v>270</v>
      </c>
      <c r="BM704" s="189" t="s">
        <v>1356</v>
      </c>
    </row>
    <row r="705" spans="1:65" s="2" customFormat="1" ht="29.25">
      <c r="A705" s="34"/>
      <c r="B705" s="35"/>
      <c r="C705" s="36"/>
      <c r="D705" s="198" t="s">
        <v>572</v>
      </c>
      <c r="E705" s="36"/>
      <c r="F705" s="218" t="s">
        <v>1357</v>
      </c>
      <c r="G705" s="36"/>
      <c r="H705" s="36"/>
      <c r="I705" s="193"/>
      <c r="J705" s="36"/>
      <c r="K705" s="36"/>
      <c r="L705" s="39"/>
      <c r="M705" s="194"/>
      <c r="N705" s="195"/>
      <c r="O705" s="64"/>
      <c r="P705" s="64"/>
      <c r="Q705" s="64"/>
      <c r="R705" s="64"/>
      <c r="S705" s="64"/>
      <c r="T705" s="65"/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T705" s="16" t="s">
        <v>572</v>
      </c>
      <c r="AU705" s="16" t="s">
        <v>90</v>
      </c>
    </row>
    <row r="706" spans="1:65" s="13" customFormat="1">
      <c r="B706" s="196"/>
      <c r="C706" s="197"/>
      <c r="D706" s="198" t="s">
        <v>176</v>
      </c>
      <c r="E706" s="199" t="s">
        <v>79</v>
      </c>
      <c r="F706" s="200" t="s">
        <v>1358</v>
      </c>
      <c r="G706" s="197"/>
      <c r="H706" s="201">
        <v>1</v>
      </c>
      <c r="I706" s="202"/>
      <c r="J706" s="197"/>
      <c r="K706" s="197"/>
      <c r="L706" s="203"/>
      <c r="M706" s="204"/>
      <c r="N706" s="205"/>
      <c r="O706" s="205"/>
      <c r="P706" s="205"/>
      <c r="Q706" s="205"/>
      <c r="R706" s="205"/>
      <c r="S706" s="205"/>
      <c r="T706" s="206"/>
      <c r="AT706" s="207" t="s">
        <v>176</v>
      </c>
      <c r="AU706" s="207" t="s">
        <v>90</v>
      </c>
      <c r="AV706" s="13" t="s">
        <v>90</v>
      </c>
      <c r="AW706" s="13" t="s">
        <v>39</v>
      </c>
      <c r="AX706" s="13" t="s">
        <v>81</v>
      </c>
      <c r="AY706" s="207" t="s">
        <v>165</v>
      </c>
    </row>
    <row r="707" spans="1:65" s="2" customFormat="1" ht="24.2" customHeight="1">
      <c r="A707" s="34"/>
      <c r="B707" s="35"/>
      <c r="C707" s="208" t="s">
        <v>1359</v>
      </c>
      <c r="D707" s="208" t="s">
        <v>322</v>
      </c>
      <c r="E707" s="209" t="s">
        <v>1360</v>
      </c>
      <c r="F707" s="210" t="s">
        <v>1361</v>
      </c>
      <c r="G707" s="211" t="s">
        <v>232</v>
      </c>
      <c r="H707" s="212">
        <v>1</v>
      </c>
      <c r="I707" s="213"/>
      <c r="J707" s="214">
        <f>ROUND(I707*H707,2)</f>
        <v>0</v>
      </c>
      <c r="K707" s="210" t="s">
        <v>79</v>
      </c>
      <c r="L707" s="215"/>
      <c r="M707" s="216" t="s">
        <v>79</v>
      </c>
      <c r="N707" s="217" t="s">
        <v>51</v>
      </c>
      <c r="O707" s="64"/>
      <c r="P707" s="187">
        <f>O707*H707</f>
        <v>0</v>
      </c>
      <c r="Q707" s="187">
        <v>0</v>
      </c>
      <c r="R707" s="187">
        <f>Q707*H707</f>
        <v>0</v>
      </c>
      <c r="S707" s="187">
        <v>0</v>
      </c>
      <c r="T707" s="188">
        <f>S707*H707</f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189" t="s">
        <v>375</v>
      </c>
      <c r="AT707" s="189" t="s">
        <v>322</v>
      </c>
      <c r="AU707" s="189" t="s">
        <v>90</v>
      </c>
      <c r="AY707" s="16" t="s">
        <v>165</v>
      </c>
      <c r="BE707" s="190">
        <f>IF(N707="základní",J707,0)</f>
        <v>0</v>
      </c>
      <c r="BF707" s="190">
        <f>IF(N707="snížená",J707,0)</f>
        <v>0</v>
      </c>
      <c r="BG707" s="190">
        <f>IF(N707="zákl. přenesená",J707,0)</f>
        <v>0</v>
      </c>
      <c r="BH707" s="190">
        <f>IF(N707="sníž. přenesená",J707,0)</f>
        <v>0</v>
      </c>
      <c r="BI707" s="190">
        <f>IF(N707="nulová",J707,0)</f>
        <v>0</v>
      </c>
      <c r="BJ707" s="16" t="s">
        <v>88</v>
      </c>
      <c r="BK707" s="190">
        <f>ROUND(I707*H707,2)</f>
        <v>0</v>
      </c>
      <c r="BL707" s="16" t="s">
        <v>270</v>
      </c>
      <c r="BM707" s="189" t="s">
        <v>1362</v>
      </c>
    </row>
    <row r="708" spans="1:65" s="2" customFormat="1" ht="29.25">
      <c r="A708" s="34"/>
      <c r="B708" s="35"/>
      <c r="C708" s="36"/>
      <c r="D708" s="198" t="s">
        <v>572</v>
      </c>
      <c r="E708" s="36"/>
      <c r="F708" s="218" t="s">
        <v>1357</v>
      </c>
      <c r="G708" s="36"/>
      <c r="H708" s="36"/>
      <c r="I708" s="193"/>
      <c r="J708" s="36"/>
      <c r="K708" s="36"/>
      <c r="L708" s="39"/>
      <c r="M708" s="194"/>
      <c r="N708" s="195"/>
      <c r="O708" s="64"/>
      <c r="P708" s="64"/>
      <c r="Q708" s="64"/>
      <c r="R708" s="64"/>
      <c r="S708" s="64"/>
      <c r="T708" s="65"/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T708" s="16" t="s">
        <v>572</v>
      </c>
      <c r="AU708" s="16" t="s">
        <v>90</v>
      </c>
    </row>
    <row r="709" spans="1:65" s="13" customFormat="1">
      <c r="B709" s="196"/>
      <c r="C709" s="197"/>
      <c r="D709" s="198" t="s">
        <v>176</v>
      </c>
      <c r="E709" s="199" t="s">
        <v>79</v>
      </c>
      <c r="F709" s="200" t="s">
        <v>1358</v>
      </c>
      <c r="G709" s="197"/>
      <c r="H709" s="201">
        <v>1</v>
      </c>
      <c r="I709" s="202"/>
      <c r="J709" s="197"/>
      <c r="K709" s="197"/>
      <c r="L709" s="203"/>
      <c r="M709" s="204"/>
      <c r="N709" s="205"/>
      <c r="O709" s="205"/>
      <c r="P709" s="205"/>
      <c r="Q709" s="205"/>
      <c r="R709" s="205"/>
      <c r="S709" s="205"/>
      <c r="T709" s="206"/>
      <c r="AT709" s="207" t="s">
        <v>176</v>
      </c>
      <c r="AU709" s="207" t="s">
        <v>90</v>
      </c>
      <c r="AV709" s="13" t="s">
        <v>90</v>
      </c>
      <c r="AW709" s="13" t="s">
        <v>39</v>
      </c>
      <c r="AX709" s="13" t="s">
        <v>81</v>
      </c>
      <c r="AY709" s="207" t="s">
        <v>165</v>
      </c>
    </row>
    <row r="710" spans="1:65" s="2" customFormat="1" ht="24.2" customHeight="1">
      <c r="A710" s="34"/>
      <c r="B710" s="35"/>
      <c r="C710" s="178" t="s">
        <v>1363</v>
      </c>
      <c r="D710" s="178" t="s">
        <v>167</v>
      </c>
      <c r="E710" s="179" t="s">
        <v>1364</v>
      </c>
      <c r="F710" s="180" t="s">
        <v>1365</v>
      </c>
      <c r="G710" s="181" t="s">
        <v>232</v>
      </c>
      <c r="H710" s="182">
        <v>4</v>
      </c>
      <c r="I710" s="183"/>
      <c r="J710" s="184">
        <f>ROUND(I710*H710,2)</f>
        <v>0</v>
      </c>
      <c r="K710" s="180" t="s">
        <v>171</v>
      </c>
      <c r="L710" s="39"/>
      <c r="M710" s="185" t="s">
        <v>79</v>
      </c>
      <c r="N710" s="186" t="s">
        <v>51</v>
      </c>
      <c r="O710" s="64"/>
      <c r="P710" s="187">
        <f>O710*H710</f>
        <v>0</v>
      </c>
      <c r="Q710" s="187">
        <v>0</v>
      </c>
      <c r="R710" s="187">
        <f>Q710*H710</f>
        <v>0</v>
      </c>
      <c r="S710" s="187">
        <v>0</v>
      </c>
      <c r="T710" s="188">
        <f>S710*H710</f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189" t="s">
        <v>270</v>
      </c>
      <c r="AT710" s="189" t="s">
        <v>167</v>
      </c>
      <c r="AU710" s="189" t="s">
        <v>90</v>
      </c>
      <c r="AY710" s="16" t="s">
        <v>165</v>
      </c>
      <c r="BE710" s="190">
        <f>IF(N710="základní",J710,0)</f>
        <v>0</v>
      </c>
      <c r="BF710" s="190">
        <f>IF(N710="snížená",J710,0)</f>
        <v>0</v>
      </c>
      <c r="BG710" s="190">
        <f>IF(N710="zákl. přenesená",J710,0)</f>
        <v>0</v>
      </c>
      <c r="BH710" s="190">
        <f>IF(N710="sníž. přenesená",J710,0)</f>
        <v>0</v>
      </c>
      <c r="BI710" s="190">
        <f>IF(N710="nulová",J710,0)</f>
        <v>0</v>
      </c>
      <c r="BJ710" s="16" t="s">
        <v>88</v>
      </c>
      <c r="BK710" s="190">
        <f>ROUND(I710*H710,2)</f>
        <v>0</v>
      </c>
      <c r="BL710" s="16" t="s">
        <v>270</v>
      </c>
      <c r="BM710" s="189" t="s">
        <v>1366</v>
      </c>
    </row>
    <row r="711" spans="1:65" s="2" customFormat="1">
      <c r="A711" s="34"/>
      <c r="B711" s="35"/>
      <c r="C711" s="36"/>
      <c r="D711" s="191" t="s">
        <v>174</v>
      </c>
      <c r="E711" s="36"/>
      <c r="F711" s="192" t="s">
        <v>1367</v>
      </c>
      <c r="G711" s="36"/>
      <c r="H711" s="36"/>
      <c r="I711" s="193"/>
      <c r="J711" s="36"/>
      <c r="K711" s="36"/>
      <c r="L711" s="39"/>
      <c r="M711" s="194"/>
      <c r="N711" s="195"/>
      <c r="O711" s="64"/>
      <c r="P711" s="64"/>
      <c r="Q711" s="64"/>
      <c r="R711" s="64"/>
      <c r="S711" s="64"/>
      <c r="T711" s="65"/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T711" s="16" t="s">
        <v>174</v>
      </c>
      <c r="AU711" s="16" t="s">
        <v>90</v>
      </c>
    </row>
    <row r="712" spans="1:65" s="2" customFormat="1" ht="37.9" customHeight="1">
      <c r="A712" s="34"/>
      <c r="B712" s="35"/>
      <c r="C712" s="208" t="s">
        <v>1368</v>
      </c>
      <c r="D712" s="208" t="s">
        <v>322</v>
      </c>
      <c r="E712" s="209" t="s">
        <v>1369</v>
      </c>
      <c r="F712" s="210" t="s">
        <v>1370</v>
      </c>
      <c r="G712" s="211" t="s">
        <v>232</v>
      </c>
      <c r="H712" s="212">
        <v>2</v>
      </c>
      <c r="I712" s="213"/>
      <c r="J712" s="214">
        <f>ROUND(I712*H712,2)</f>
        <v>0</v>
      </c>
      <c r="K712" s="210" t="s">
        <v>79</v>
      </c>
      <c r="L712" s="215"/>
      <c r="M712" s="216" t="s">
        <v>79</v>
      </c>
      <c r="N712" s="217" t="s">
        <v>51</v>
      </c>
      <c r="O712" s="64"/>
      <c r="P712" s="187">
        <f>O712*H712</f>
        <v>0</v>
      </c>
      <c r="Q712" s="187">
        <v>0</v>
      </c>
      <c r="R712" s="187">
        <f>Q712*H712</f>
        <v>0</v>
      </c>
      <c r="S712" s="187">
        <v>0</v>
      </c>
      <c r="T712" s="188">
        <f>S712*H712</f>
        <v>0</v>
      </c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R712" s="189" t="s">
        <v>375</v>
      </c>
      <c r="AT712" s="189" t="s">
        <v>322</v>
      </c>
      <c r="AU712" s="189" t="s">
        <v>90</v>
      </c>
      <c r="AY712" s="16" t="s">
        <v>165</v>
      </c>
      <c r="BE712" s="190">
        <f>IF(N712="základní",J712,0)</f>
        <v>0</v>
      </c>
      <c r="BF712" s="190">
        <f>IF(N712="snížená",J712,0)</f>
        <v>0</v>
      </c>
      <c r="BG712" s="190">
        <f>IF(N712="zákl. přenesená",J712,0)</f>
        <v>0</v>
      </c>
      <c r="BH712" s="190">
        <f>IF(N712="sníž. přenesená",J712,0)</f>
        <v>0</v>
      </c>
      <c r="BI712" s="190">
        <f>IF(N712="nulová",J712,0)</f>
        <v>0</v>
      </c>
      <c r="BJ712" s="16" t="s">
        <v>88</v>
      </c>
      <c r="BK712" s="190">
        <f>ROUND(I712*H712,2)</f>
        <v>0</v>
      </c>
      <c r="BL712" s="16" t="s">
        <v>270</v>
      </c>
      <c r="BM712" s="189" t="s">
        <v>1371</v>
      </c>
    </row>
    <row r="713" spans="1:65" s="2" customFormat="1" ht="29.25">
      <c r="A713" s="34"/>
      <c r="B713" s="35"/>
      <c r="C713" s="36"/>
      <c r="D713" s="198" t="s">
        <v>572</v>
      </c>
      <c r="E713" s="36"/>
      <c r="F713" s="218" t="s">
        <v>1320</v>
      </c>
      <c r="G713" s="36"/>
      <c r="H713" s="36"/>
      <c r="I713" s="193"/>
      <c r="J713" s="36"/>
      <c r="K713" s="36"/>
      <c r="L713" s="39"/>
      <c r="M713" s="194"/>
      <c r="N713" s="195"/>
      <c r="O713" s="64"/>
      <c r="P713" s="64"/>
      <c r="Q713" s="64"/>
      <c r="R713" s="64"/>
      <c r="S713" s="64"/>
      <c r="T713" s="65"/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T713" s="16" t="s">
        <v>572</v>
      </c>
      <c r="AU713" s="16" t="s">
        <v>90</v>
      </c>
    </row>
    <row r="714" spans="1:65" s="13" customFormat="1">
      <c r="B714" s="196"/>
      <c r="C714" s="197"/>
      <c r="D714" s="198" t="s">
        <v>176</v>
      </c>
      <c r="E714" s="199" t="s">
        <v>79</v>
      </c>
      <c r="F714" s="200" t="s">
        <v>1372</v>
      </c>
      <c r="G714" s="197"/>
      <c r="H714" s="201">
        <v>2</v>
      </c>
      <c r="I714" s="202"/>
      <c r="J714" s="197"/>
      <c r="K714" s="197"/>
      <c r="L714" s="203"/>
      <c r="M714" s="204"/>
      <c r="N714" s="205"/>
      <c r="O714" s="205"/>
      <c r="P714" s="205"/>
      <c r="Q714" s="205"/>
      <c r="R714" s="205"/>
      <c r="S714" s="205"/>
      <c r="T714" s="206"/>
      <c r="AT714" s="207" t="s">
        <v>176</v>
      </c>
      <c r="AU714" s="207" t="s">
        <v>90</v>
      </c>
      <c r="AV714" s="13" t="s">
        <v>90</v>
      </c>
      <c r="AW714" s="13" t="s">
        <v>39</v>
      </c>
      <c r="AX714" s="13" t="s">
        <v>81</v>
      </c>
      <c r="AY714" s="207" t="s">
        <v>165</v>
      </c>
    </row>
    <row r="715" spans="1:65" s="2" customFormat="1" ht="33" customHeight="1">
      <c r="A715" s="34"/>
      <c r="B715" s="35"/>
      <c r="C715" s="208" t="s">
        <v>1373</v>
      </c>
      <c r="D715" s="208" t="s">
        <v>322</v>
      </c>
      <c r="E715" s="209" t="s">
        <v>1374</v>
      </c>
      <c r="F715" s="210" t="s">
        <v>1375</v>
      </c>
      <c r="G715" s="211" t="s">
        <v>232</v>
      </c>
      <c r="H715" s="212">
        <v>1</v>
      </c>
      <c r="I715" s="213"/>
      <c r="J715" s="214">
        <f>ROUND(I715*H715,2)</f>
        <v>0</v>
      </c>
      <c r="K715" s="210" t="s">
        <v>79</v>
      </c>
      <c r="L715" s="215"/>
      <c r="M715" s="216" t="s">
        <v>79</v>
      </c>
      <c r="N715" s="217" t="s">
        <v>51</v>
      </c>
      <c r="O715" s="64"/>
      <c r="P715" s="187">
        <f>O715*H715</f>
        <v>0</v>
      </c>
      <c r="Q715" s="187">
        <v>0</v>
      </c>
      <c r="R715" s="187">
        <f>Q715*H715</f>
        <v>0</v>
      </c>
      <c r="S715" s="187">
        <v>0</v>
      </c>
      <c r="T715" s="188">
        <f>S715*H715</f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189" t="s">
        <v>375</v>
      </c>
      <c r="AT715" s="189" t="s">
        <v>322</v>
      </c>
      <c r="AU715" s="189" t="s">
        <v>90</v>
      </c>
      <c r="AY715" s="16" t="s">
        <v>165</v>
      </c>
      <c r="BE715" s="190">
        <f>IF(N715="základní",J715,0)</f>
        <v>0</v>
      </c>
      <c r="BF715" s="190">
        <f>IF(N715="snížená",J715,0)</f>
        <v>0</v>
      </c>
      <c r="BG715" s="190">
        <f>IF(N715="zákl. přenesená",J715,0)</f>
        <v>0</v>
      </c>
      <c r="BH715" s="190">
        <f>IF(N715="sníž. přenesená",J715,0)</f>
        <v>0</v>
      </c>
      <c r="BI715" s="190">
        <f>IF(N715="nulová",J715,0)</f>
        <v>0</v>
      </c>
      <c r="BJ715" s="16" t="s">
        <v>88</v>
      </c>
      <c r="BK715" s="190">
        <f>ROUND(I715*H715,2)</f>
        <v>0</v>
      </c>
      <c r="BL715" s="16" t="s">
        <v>270</v>
      </c>
      <c r="BM715" s="189" t="s">
        <v>1376</v>
      </c>
    </row>
    <row r="716" spans="1:65" s="2" customFormat="1" ht="29.25">
      <c r="A716" s="34"/>
      <c r="B716" s="35"/>
      <c r="C716" s="36"/>
      <c r="D716" s="198" t="s">
        <v>572</v>
      </c>
      <c r="E716" s="36"/>
      <c r="F716" s="218" t="s">
        <v>1320</v>
      </c>
      <c r="G716" s="36"/>
      <c r="H716" s="36"/>
      <c r="I716" s="193"/>
      <c r="J716" s="36"/>
      <c r="K716" s="36"/>
      <c r="L716" s="39"/>
      <c r="M716" s="194"/>
      <c r="N716" s="195"/>
      <c r="O716" s="64"/>
      <c r="P716" s="64"/>
      <c r="Q716" s="64"/>
      <c r="R716" s="64"/>
      <c r="S716" s="64"/>
      <c r="T716" s="65"/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T716" s="16" t="s">
        <v>572</v>
      </c>
      <c r="AU716" s="16" t="s">
        <v>90</v>
      </c>
    </row>
    <row r="717" spans="1:65" s="13" customFormat="1">
      <c r="B717" s="196"/>
      <c r="C717" s="197"/>
      <c r="D717" s="198" t="s">
        <v>176</v>
      </c>
      <c r="E717" s="199" t="s">
        <v>79</v>
      </c>
      <c r="F717" s="200" t="s">
        <v>1321</v>
      </c>
      <c r="G717" s="197"/>
      <c r="H717" s="201">
        <v>1</v>
      </c>
      <c r="I717" s="202"/>
      <c r="J717" s="197"/>
      <c r="K717" s="197"/>
      <c r="L717" s="203"/>
      <c r="M717" s="204"/>
      <c r="N717" s="205"/>
      <c r="O717" s="205"/>
      <c r="P717" s="205"/>
      <c r="Q717" s="205"/>
      <c r="R717" s="205"/>
      <c r="S717" s="205"/>
      <c r="T717" s="206"/>
      <c r="AT717" s="207" t="s">
        <v>176</v>
      </c>
      <c r="AU717" s="207" t="s">
        <v>90</v>
      </c>
      <c r="AV717" s="13" t="s">
        <v>90</v>
      </c>
      <c r="AW717" s="13" t="s">
        <v>39</v>
      </c>
      <c r="AX717" s="13" t="s">
        <v>81</v>
      </c>
      <c r="AY717" s="207" t="s">
        <v>165</v>
      </c>
    </row>
    <row r="718" spans="1:65" s="2" customFormat="1" ht="33" customHeight="1">
      <c r="A718" s="34"/>
      <c r="B718" s="35"/>
      <c r="C718" s="208" t="s">
        <v>1377</v>
      </c>
      <c r="D718" s="208" t="s">
        <v>322</v>
      </c>
      <c r="E718" s="209" t="s">
        <v>1378</v>
      </c>
      <c r="F718" s="210" t="s">
        <v>1379</v>
      </c>
      <c r="G718" s="211" t="s">
        <v>232</v>
      </c>
      <c r="H718" s="212">
        <v>1</v>
      </c>
      <c r="I718" s="213"/>
      <c r="J718" s="214">
        <f>ROUND(I718*H718,2)</f>
        <v>0</v>
      </c>
      <c r="K718" s="210" t="s">
        <v>79</v>
      </c>
      <c r="L718" s="215"/>
      <c r="M718" s="216" t="s">
        <v>79</v>
      </c>
      <c r="N718" s="217" t="s">
        <v>51</v>
      </c>
      <c r="O718" s="64"/>
      <c r="P718" s="187">
        <f>O718*H718</f>
        <v>0</v>
      </c>
      <c r="Q718" s="187">
        <v>0</v>
      </c>
      <c r="R718" s="187">
        <f>Q718*H718</f>
        <v>0</v>
      </c>
      <c r="S718" s="187">
        <v>0</v>
      </c>
      <c r="T718" s="188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189" t="s">
        <v>375</v>
      </c>
      <c r="AT718" s="189" t="s">
        <v>322</v>
      </c>
      <c r="AU718" s="189" t="s">
        <v>90</v>
      </c>
      <c r="AY718" s="16" t="s">
        <v>165</v>
      </c>
      <c r="BE718" s="190">
        <f>IF(N718="základní",J718,0)</f>
        <v>0</v>
      </c>
      <c r="BF718" s="190">
        <f>IF(N718="snížená",J718,0)</f>
        <v>0</v>
      </c>
      <c r="BG718" s="190">
        <f>IF(N718="zákl. přenesená",J718,0)</f>
        <v>0</v>
      </c>
      <c r="BH718" s="190">
        <f>IF(N718="sníž. přenesená",J718,0)</f>
        <v>0</v>
      </c>
      <c r="BI718" s="190">
        <f>IF(N718="nulová",J718,0)</f>
        <v>0</v>
      </c>
      <c r="BJ718" s="16" t="s">
        <v>88</v>
      </c>
      <c r="BK718" s="190">
        <f>ROUND(I718*H718,2)</f>
        <v>0</v>
      </c>
      <c r="BL718" s="16" t="s">
        <v>270</v>
      </c>
      <c r="BM718" s="189" t="s">
        <v>1380</v>
      </c>
    </row>
    <row r="719" spans="1:65" s="2" customFormat="1" ht="29.25">
      <c r="A719" s="34"/>
      <c r="B719" s="35"/>
      <c r="C719" s="36"/>
      <c r="D719" s="198" t="s">
        <v>572</v>
      </c>
      <c r="E719" s="36"/>
      <c r="F719" s="218" t="s">
        <v>1320</v>
      </c>
      <c r="G719" s="36"/>
      <c r="H719" s="36"/>
      <c r="I719" s="193"/>
      <c r="J719" s="36"/>
      <c r="K719" s="36"/>
      <c r="L719" s="39"/>
      <c r="M719" s="194"/>
      <c r="N719" s="195"/>
      <c r="O719" s="64"/>
      <c r="P719" s="64"/>
      <c r="Q719" s="64"/>
      <c r="R719" s="64"/>
      <c r="S719" s="64"/>
      <c r="T719" s="65"/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T719" s="16" t="s">
        <v>572</v>
      </c>
      <c r="AU719" s="16" t="s">
        <v>90</v>
      </c>
    </row>
    <row r="720" spans="1:65" s="13" customFormat="1">
      <c r="B720" s="196"/>
      <c r="C720" s="197"/>
      <c r="D720" s="198" t="s">
        <v>176</v>
      </c>
      <c r="E720" s="199" t="s">
        <v>79</v>
      </c>
      <c r="F720" s="200" t="s">
        <v>1321</v>
      </c>
      <c r="G720" s="197"/>
      <c r="H720" s="201">
        <v>1</v>
      </c>
      <c r="I720" s="202"/>
      <c r="J720" s="197"/>
      <c r="K720" s="197"/>
      <c r="L720" s="203"/>
      <c r="M720" s="204"/>
      <c r="N720" s="205"/>
      <c r="O720" s="205"/>
      <c r="P720" s="205"/>
      <c r="Q720" s="205"/>
      <c r="R720" s="205"/>
      <c r="S720" s="205"/>
      <c r="T720" s="206"/>
      <c r="AT720" s="207" t="s">
        <v>176</v>
      </c>
      <c r="AU720" s="207" t="s">
        <v>90</v>
      </c>
      <c r="AV720" s="13" t="s">
        <v>90</v>
      </c>
      <c r="AW720" s="13" t="s">
        <v>39</v>
      </c>
      <c r="AX720" s="13" t="s">
        <v>81</v>
      </c>
      <c r="AY720" s="207" t="s">
        <v>165</v>
      </c>
    </row>
    <row r="721" spans="1:65" s="2" customFormat="1" ht="44.25" customHeight="1">
      <c r="A721" s="34"/>
      <c r="B721" s="35"/>
      <c r="C721" s="178" t="s">
        <v>1381</v>
      </c>
      <c r="D721" s="178" t="s">
        <v>167</v>
      </c>
      <c r="E721" s="179" t="s">
        <v>1382</v>
      </c>
      <c r="F721" s="180" t="s">
        <v>1383</v>
      </c>
      <c r="G721" s="181" t="s">
        <v>681</v>
      </c>
      <c r="H721" s="219"/>
      <c r="I721" s="183"/>
      <c r="J721" s="184">
        <f>ROUND(I721*H721,2)</f>
        <v>0</v>
      </c>
      <c r="K721" s="180" t="s">
        <v>171</v>
      </c>
      <c r="L721" s="39"/>
      <c r="M721" s="185" t="s">
        <v>79</v>
      </c>
      <c r="N721" s="186" t="s">
        <v>51</v>
      </c>
      <c r="O721" s="64"/>
      <c r="P721" s="187">
        <f>O721*H721</f>
        <v>0</v>
      </c>
      <c r="Q721" s="187">
        <v>0</v>
      </c>
      <c r="R721" s="187">
        <f>Q721*H721</f>
        <v>0</v>
      </c>
      <c r="S721" s="187">
        <v>0</v>
      </c>
      <c r="T721" s="188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89" t="s">
        <v>270</v>
      </c>
      <c r="AT721" s="189" t="s">
        <v>167</v>
      </c>
      <c r="AU721" s="189" t="s">
        <v>90</v>
      </c>
      <c r="AY721" s="16" t="s">
        <v>165</v>
      </c>
      <c r="BE721" s="190">
        <f>IF(N721="základní",J721,0)</f>
        <v>0</v>
      </c>
      <c r="BF721" s="190">
        <f>IF(N721="snížená",J721,0)</f>
        <v>0</v>
      </c>
      <c r="BG721" s="190">
        <f>IF(N721="zákl. přenesená",J721,0)</f>
        <v>0</v>
      </c>
      <c r="BH721" s="190">
        <f>IF(N721="sníž. přenesená",J721,0)</f>
        <v>0</v>
      </c>
      <c r="BI721" s="190">
        <f>IF(N721="nulová",J721,0)</f>
        <v>0</v>
      </c>
      <c r="BJ721" s="16" t="s">
        <v>88</v>
      </c>
      <c r="BK721" s="190">
        <f>ROUND(I721*H721,2)</f>
        <v>0</v>
      </c>
      <c r="BL721" s="16" t="s">
        <v>270</v>
      </c>
      <c r="BM721" s="189" t="s">
        <v>1384</v>
      </c>
    </row>
    <row r="722" spans="1:65" s="2" customFormat="1">
      <c r="A722" s="34"/>
      <c r="B722" s="35"/>
      <c r="C722" s="36"/>
      <c r="D722" s="191" t="s">
        <v>174</v>
      </c>
      <c r="E722" s="36"/>
      <c r="F722" s="192" t="s">
        <v>1385</v>
      </c>
      <c r="G722" s="36"/>
      <c r="H722" s="36"/>
      <c r="I722" s="193"/>
      <c r="J722" s="36"/>
      <c r="K722" s="36"/>
      <c r="L722" s="39"/>
      <c r="M722" s="194"/>
      <c r="N722" s="195"/>
      <c r="O722" s="64"/>
      <c r="P722" s="64"/>
      <c r="Q722" s="64"/>
      <c r="R722" s="64"/>
      <c r="S722" s="64"/>
      <c r="T722" s="65"/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T722" s="16" t="s">
        <v>174</v>
      </c>
      <c r="AU722" s="16" t="s">
        <v>90</v>
      </c>
    </row>
    <row r="723" spans="1:65" s="12" customFormat="1" ht="22.9" customHeight="1">
      <c r="B723" s="162"/>
      <c r="C723" s="163"/>
      <c r="D723" s="164" t="s">
        <v>80</v>
      </c>
      <c r="E723" s="176" t="s">
        <v>1386</v>
      </c>
      <c r="F723" s="176" t="s">
        <v>1387</v>
      </c>
      <c r="G723" s="163"/>
      <c r="H723" s="163"/>
      <c r="I723" s="166"/>
      <c r="J723" s="177">
        <f>BK723</f>
        <v>0</v>
      </c>
      <c r="K723" s="163"/>
      <c r="L723" s="168"/>
      <c r="M723" s="169"/>
      <c r="N723" s="170"/>
      <c r="O723" s="170"/>
      <c r="P723" s="171">
        <f>SUM(P724:P750)</f>
        <v>0</v>
      </c>
      <c r="Q723" s="170"/>
      <c r="R723" s="171">
        <f>SUM(R724:R750)</f>
        <v>0.56893444999999998</v>
      </c>
      <c r="S723" s="170"/>
      <c r="T723" s="172">
        <f>SUM(T724:T750)</f>
        <v>0</v>
      </c>
      <c r="AR723" s="173" t="s">
        <v>90</v>
      </c>
      <c r="AT723" s="174" t="s">
        <v>80</v>
      </c>
      <c r="AU723" s="174" t="s">
        <v>88</v>
      </c>
      <c r="AY723" s="173" t="s">
        <v>165</v>
      </c>
      <c r="BK723" s="175">
        <f>SUM(BK724:BK750)</f>
        <v>0</v>
      </c>
    </row>
    <row r="724" spans="1:65" s="2" customFormat="1" ht="24.2" customHeight="1">
      <c r="A724" s="34"/>
      <c r="B724" s="35"/>
      <c r="C724" s="178" t="s">
        <v>1388</v>
      </c>
      <c r="D724" s="178" t="s">
        <v>167</v>
      </c>
      <c r="E724" s="179" t="s">
        <v>1389</v>
      </c>
      <c r="F724" s="180" t="s">
        <v>1390</v>
      </c>
      <c r="G724" s="181" t="s">
        <v>213</v>
      </c>
      <c r="H724" s="182">
        <v>14.35</v>
      </c>
      <c r="I724" s="183"/>
      <c r="J724" s="184">
        <f>ROUND(I724*H724,2)</f>
        <v>0</v>
      </c>
      <c r="K724" s="180" t="s">
        <v>171</v>
      </c>
      <c r="L724" s="39"/>
      <c r="M724" s="185" t="s">
        <v>79</v>
      </c>
      <c r="N724" s="186" t="s">
        <v>51</v>
      </c>
      <c r="O724" s="64"/>
      <c r="P724" s="187">
        <f>O724*H724</f>
        <v>0</v>
      </c>
      <c r="Q724" s="187">
        <v>0</v>
      </c>
      <c r="R724" s="187">
        <f>Q724*H724</f>
        <v>0</v>
      </c>
      <c r="S724" s="187">
        <v>0</v>
      </c>
      <c r="T724" s="188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189" t="s">
        <v>270</v>
      </c>
      <c r="AT724" s="189" t="s">
        <v>167</v>
      </c>
      <c r="AU724" s="189" t="s">
        <v>90</v>
      </c>
      <c r="AY724" s="16" t="s">
        <v>165</v>
      </c>
      <c r="BE724" s="190">
        <f>IF(N724="základní",J724,0)</f>
        <v>0</v>
      </c>
      <c r="BF724" s="190">
        <f>IF(N724="snížená",J724,0)</f>
        <v>0</v>
      </c>
      <c r="BG724" s="190">
        <f>IF(N724="zákl. přenesená",J724,0)</f>
        <v>0</v>
      </c>
      <c r="BH724" s="190">
        <f>IF(N724="sníž. přenesená",J724,0)</f>
        <v>0</v>
      </c>
      <c r="BI724" s="190">
        <f>IF(N724="nulová",J724,0)</f>
        <v>0</v>
      </c>
      <c r="BJ724" s="16" t="s">
        <v>88</v>
      </c>
      <c r="BK724" s="190">
        <f>ROUND(I724*H724,2)</f>
        <v>0</v>
      </c>
      <c r="BL724" s="16" t="s">
        <v>270</v>
      </c>
      <c r="BM724" s="189" t="s">
        <v>1391</v>
      </c>
    </row>
    <row r="725" spans="1:65" s="2" customFormat="1">
      <c r="A725" s="34"/>
      <c r="B725" s="35"/>
      <c r="C725" s="36"/>
      <c r="D725" s="191" t="s">
        <v>174</v>
      </c>
      <c r="E725" s="36"/>
      <c r="F725" s="192" t="s">
        <v>1392</v>
      </c>
      <c r="G725" s="36"/>
      <c r="H725" s="36"/>
      <c r="I725" s="193"/>
      <c r="J725" s="36"/>
      <c r="K725" s="36"/>
      <c r="L725" s="39"/>
      <c r="M725" s="194"/>
      <c r="N725" s="195"/>
      <c r="O725" s="64"/>
      <c r="P725" s="64"/>
      <c r="Q725" s="64"/>
      <c r="R725" s="64"/>
      <c r="S725" s="64"/>
      <c r="T725" s="65"/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T725" s="16" t="s">
        <v>174</v>
      </c>
      <c r="AU725" s="16" t="s">
        <v>90</v>
      </c>
    </row>
    <row r="726" spans="1:65" s="13" customFormat="1">
      <c r="B726" s="196"/>
      <c r="C726" s="197"/>
      <c r="D726" s="198" t="s">
        <v>176</v>
      </c>
      <c r="E726" s="199" t="s">
        <v>79</v>
      </c>
      <c r="F726" s="200" t="s">
        <v>1393</v>
      </c>
      <c r="G726" s="197"/>
      <c r="H726" s="201">
        <v>14.35</v>
      </c>
      <c r="I726" s="202"/>
      <c r="J726" s="197"/>
      <c r="K726" s="197"/>
      <c r="L726" s="203"/>
      <c r="M726" s="204"/>
      <c r="N726" s="205"/>
      <c r="O726" s="205"/>
      <c r="P726" s="205"/>
      <c r="Q726" s="205"/>
      <c r="R726" s="205"/>
      <c r="S726" s="205"/>
      <c r="T726" s="206"/>
      <c r="AT726" s="207" t="s">
        <v>176</v>
      </c>
      <c r="AU726" s="207" t="s">
        <v>90</v>
      </c>
      <c r="AV726" s="13" t="s">
        <v>90</v>
      </c>
      <c r="AW726" s="13" t="s">
        <v>39</v>
      </c>
      <c r="AX726" s="13" t="s">
        <v>81</v>
      </c>
      <c r="AY726" s="207" t="s">
        <v>165</v>
      </c>
    </row>
    <row r="727" spans="1:65" s="2" customFormat="1" ht="24.2" customHeight="1">
      <c r="A727" s="34"/>
      <c r="B727" s="35"/>
      <c r="C727" s="178" t="s">
        <v>1394</v>
      </c>
      <c r="D727" s="178" t="s">
        <v>167</v>
      </c>
      <c r="E727" s="179" t="s">
        <v>1395</v>
      </c>
      <c r="F727" s="180" t="s">
        <v>1396</v>
      </c>
      <c r="G727" s="181" t="s">
        <v>213</v>
      </c>
      <c r="H727" s="182">
        <v>14.35</v>
      </c>
      <c r="I727" s="183"/>
      <c r="J727" s="184">
        <f>ROUND(I727*H727,2)</f>
        <v>0</v>
      </c>
      <c r="K727" s="180" t="s">
        <v>171</v>
      </c>
      <c r="L727" s="39"/>
      <c r="M727" s="185" t="s">
        <v>79</v>
      </c>
      <c r="N727" s="186" t="s">
        <v>51</v>
      </c>
      <c r="O727" s="64"/>
      <c r="P727" s="187">
        <f>O727*H727</f>
        <v>0</v>
      </c>
      <c r="Q727" s="187">
        <v>2.9999999999999997E-4</v>
      </c>
      <c r="R727" s="187">
        <f>Q727*H727</f>
        <v>4.3049999999999998E-3</v>
      </c>
      <c r="S727" s="187">
        <v>0</v>
      </c>
      <c r="T727" s="188">
        <f>S727*H727</f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89" t="s">
        <v>270</v>
      </c>
      <c r="AT727" s="189" t="s">
        <v>167</v>
      </c>
      <c r="AU727" s="189" t="s">
        <v>90</v>
      </c>
      <c r="AY727" s="16" t="s">
        <v>165</v>
      </c>
      <c r="BE727" s="190">
        <f>IF(N727="základní",J727,0)</f>
        <v>0</v>
      </c>
      <c r="BF727" s="190">
        <f>IF(N727="snížená",J727,0)</f>
        <v>0</v>
      </c>
      <c r="BG727" s="190">
        <f>IF(N727="zákl. přenesená",J727,0)</f>
        <v>0</v>
      </c>
      <c r="BH727" s="190">
        <f>IF(N727="sníž. přenesená",J727,0)</f>
        <v>0</v>
      </c>
      <c r="BI727" s="190">
        <f>IF(N727="nulová",J727,0)</f>
        <v>0</v>
      </c>
      <c r="BJ727" s="16" t="s">
        <v>88</v>
      </c>
      <c r="BK727" s="190">
        <f>ROUND(I727*H727,2)</f>
        <v>0</v>
      </c>
      <c r="BL727" s="16" t="s">
        <v>270</v>
      </c>
      <c r="BM727" s="189" t="s">
        <v>1397</v>
      </c>
    </row>
    <row r="728" spans="1:65" s="2" customFormat="1">
      <c r="A728" s="34"/>
      <c r="B728" s="35"/>
      <c r="C728" s="36"/>
      <c r="D728" s="191" t="s">
        <v>174</v>
      </c>
      <c r="E728" s="36"/>
      <c r="F728" s="192" t="s">
        <v>1398</v>
      </c>
      <c r="G728" s="36"/>
      <c r="H728" s="36"/>
      <c r="I728" s="193"/>
      <c r="J728" s="36"/>
      <c r="K728" s="36"/>
      <c r="L728" s="39"/>
      <c r="M728" s="194"/>
      <c r="N728" s="195"/>
      <c r="O728" s="64"/>
      <c r="P728" s="64"/>
      <c r="Q728" s="64"/>
      <c r="R728" s="64"/>
      <c r="S728" s="64"/>
      <c r="T728" s="65"/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T728" s="16" t="s">
        <v>174</v>
      </c>
      <c r="AU728" s="16" t="s">
        <v>90</v>
      </c>
    </row>
    <row r="729" spans="1:65" s="13" customFormat="1">
      <c r="B729" s="196"/>
      <c r="C729" s="197"/>
      <c r="D729" s="198" t="s">
        <v>176</v>
      </c>
      <c r="E729" s="199" t="s">
        <v>79</v>
      </c>
      <c r="F729" s="200" t="s">
        <v>1393</v>
      </c>
      <c r="G729" s="197"/>
      <c r="H729" s="201">
        <v>14.35</v>
      </c>
      <c r="I729" s="202"/>
      <c r="J729" s="197"/>
      <c r="K729" s="197"/>
      <c r="L729" s="203"/>
      <c r="M729" s="204"/>
      <c r="N729" s="205"/>
      <c r="O729" s="205"/>
      <c r="P729" s="205"/>
      <c r="Q729" s="205"/>
      <c r="R729" s="205"/>
      <c r="S729" s="205"/>
      <c r="T729" s="206"/>
      <c r="AT729" s="207" t="s">
        <v>176</v>
      </c>
      <c r="AU729" s="207" t="s">
        <v>90</v>
      </c>
      <c r="AV729" s="13" t="s">
        <v>90</v>
      </c>
      <c r="AW729" s="13" t="s">
        <v>39</v>
      </c>
      <c r="AX729" s="13" t="s">
        <v>81</v>
      </c>
      <c r="AY729" s="207" t="s">
        <v>165</v>
      </c>
    </row>
    <row r="730" spans="1:65" s="2" customFormat="1" ht="37.9" customHeight="1">
      <c r="A730" s="34"/>
      <c r="B730" s="35"/>
      <c r="C730" s="178" t="s">
        <v>1399</v>
      </c>
      <c r="D730" s="178" t="s">
        <v>167</v>
      </c>
      <c r="E730" s="179" t="s">
        <v>1400</v>
      </c>
      <c r="F730" s="180" t="s">
        <v>1401</v>
      </c>
      <c r="G730" s="181" t="s">
        <v>213</v>
      </c>
      <c r="H730" s="182">
        <v>14.35</v>
      </c>
      <c r="I730" s="183"/>
      <c r="J730" s="184">
        <f>ROUND(I730*H730,2)</f>
        <v>0</v>
      </c>
      <c r="K730" s="180" t="s">
        <v>171</v>
      </c>
      <c r="L730" s="39"/>
      <c r="M730" s="185" t="s">
        <v>79</v>
      </c>
      <c r="N730" s="186" t="s">
        <v>51</v>
      </c>
      <c r="O730" s="64"/>
      <c r="P730" s="187">
        <f>O730*H730</f>
        <v>0</v>
      </c>
      <c r="Q730" s="187">
        <v>7.5820000000000002E-3</v>
      </c>
      <c r="R730" s="187">
        <f>Q730*H730</f>
        <v>0.1088017</v>
      </c>
      <c r="S730" s="187">
        <v>0</v>
      </c>
      <c r="T730" s="188">
        <f>S730*H730</f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189" t="s">
        <v>270</v>
      </c>
      <c r="AT730" s="189" t="s">
        <v>167</v>
      </c>
      <c r="AU730" s="189" t="s">
        <v>90</v>
      </c>
      <c r="AY730" s="16" t="s">
        <v>165</v>
      </c>
      <c r="BE730" s="190">
        <f>IF(N730="základní",J730,0)</f>
        <v>0</v>
      </c>
      <c r="BF730" s="190">
        <f>IF(N730="snížená",J730,0)</f>
        <v>0</v>
      </c>
      <c r="BG730" s="190">
        <f>IF(N730="zákl. přenesená",J730,0)</f>
        <v>0</v>
      </c>
      <c r="BH730" s="190">
        <f>IF(N730="sníž. přenesená",J730,0)</f>
        <v>0</v>
      </c>
      <c r="BI730" s="190">
        <f>IF(N730="nulová",J730,0)</f>
        <v>0</v>
      </c>
      <c r="BJ730" s="16" t="s">
        <v>88</v>
      </c>
      <c r="BK730" s="190">
        <f>ROUND(I730*H730,2)</f>
        <v>0</v>
      </c>
      <c r="BL730" s="16" t="s">
        <v>270</v>
      </c>
      <c r="BM730" s="189" t="s">
        <v>1402</v>
      </c>
    </row>
    <row r="731" spans="1:65" s="2" customFormat="1">
      <c r="A731" s="34"/>
      <c r="B731" s="35"/>
      <c r="C731" s="36"/>
      <c r="D731" s="191" t="s">
        <v>174</v>
      </c>
      <c r="E731" s="36"/>
      <c r="F731" s="192" t="s">
        <v>1403</v>
      </c>
      <c r="G731" s="36"/>
      <c r="H731" s="36"/>
      <c r="I731" s="193"/>
      <c r="J731" s="36"/>
      <c r="K731" s="36"/>
      <c r="L731" s="39"/>
      <c r="M731" s="194"/>
      <c r="N731" s="195"/>
      <c r="O731" s="64"/>
      <c r="P731" s="64"/>
      <c r="Q731" s="64"/>
      <c r="R731" s="64"/>
      <c r="S731" s="64"/>
      <c r="T731" s="65"/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T731" s="16" t="s">
        <v>174</v>
      </c>
      <c r="AU731" s="16" t="s">
        <v>90</v>
      </c>
    </row>
    <row r="732" spans="1:65" s="13" customFormat="1">
      <c r="B732" s="196"/>
      <c r="C732" s="197"/>
      <c r="D732" s="198" t="s">
        <v>176</v>
      </c>
      <c r="E732" s="199" t="s">
        <v>79</v>
      </c>
      <c r="F732" s="200" t="s">
        <v>1393</v>
      </c>
      <c r="G732" s="197"/>
      <c r="H732" s="201">
        <v>14.35</v>
      </c>
      <c r="I732" s="202"/>
      <c r="J732" s="197"/>
      <c r="K732" s="197"/>
      <c r="L732" s="203"/>
      <c r="M732" s="204"/>
      <c r="N732" s="205"/>
      <c r="O732" s="205"/>
      <c r="P732" s="205"/>
      <c r="Q732" s="205"/>
      <c r="R732" s="205"/>
      <c r="S732" s="205"/>
      <c r="T732" s="206"/>
      <c r="AT732" s="207" t="s">
        <v>176</v>
      </c>
      <c r="AU732" s="207" t="s">
        <v>90</v>
      </c>
      <c r="AV732" s="13" t="s">
        <v>90</v>
      </c>
      <c r="AW732" s="13" t="s">
        <v>39</v>
      </c>
      <c r="AX732" s="13" t="s">
        <v>81</v>
      </c>
      <c r="AY732" s="207" t="s">
        <v>165</v>
      </c>
    </row>
    <row r="733" spans="1:65" s="2" customFormat="1" ht="37.9" customHeight="1">
      <c r="A733" s="34"/>
      <c r="B733" s="35"/>
      <c r="C733" s="178" t="s">
        <v>1404</v>
      </c>
      <c r="D733" s="178" t="s">
        <v>167</v>
      </c>
      <c r="E733" s="179" t="s">
        <v>1405</v>
      </c>
      <c r="F733" s="180" t="s">
        <v>1406</v>
      </c>
      <c r="G733" s="181" t="s">
        <v>213</v>
      </c>
      <c r="H733" s="182">
        <v>14.35</v>
      </c>
      <c r="I733" s="183"/>
      <c r="J733" s="184">
        <f>ROUND(I733*H733,2)</f>
        <v>0</v>
      </c>
      <c r="K733" s="180" t="s">
        <v>171</v>
      </c>
      <c r="L733" s="39"/>
      <c r="M733" s="185" t="s">
        <v>79</v>
      </c>
      <c r="N733" s="186" t="s">
        <v>51</v>
      </c>
      <c r="O733" s="64"/>
      <c r="P733" s="187">
        <f>O733*H733</f>
        <v>0</v>
      </c>
      <c r="Q733" s="187">
        <v>9.1000000000000004E-3</v>
      </c>
      <c r="R733" s="187">
        <f>Q733*H733</f>
        <v>0.13058500000000001</v>
      </c>
      <c r="S733" s="187">
        <v>0</v>
      </c>
      <c r="T733" s="188">
        <f>S733*H733</f>
        <v>0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89" t="s">
        <v>270</v>
      </c>
      <c r="AT733" s="189" t="s">
        <v>167</v>
      </c>
      <c r="AU733" s="189" t="s">
        <v>90</v>
      </c>
      <c r="AY733" s="16" t="s">
        <v>165</v>
      </c>
      <c r="BE733" s="190">
        <f>IF(N733="základní",J733,0)</f>
        <v>0</v>
      </c>
      <c r="BF733" s="190">
        <f>IF(N733="snížená",J733,0)</f>
        <v>0</v>
      </c>
      <c r="BG733" s="190">
        <f>IF(N733="zákl. přenesená",J733,0)</f>
        <v>0</v>
      </c>
      <c r="BH733" s="190">
        <f>IF(N733="sníž. přenesená",J733,0)</f>
        <v>0</v>
      </c>
      <c r="BI733" s="190">
        <f>IF(N733="nulová",J733,0)</f>
        <v>0</v>
      </c>
      <c r="BJ733" s="16" t="s">
        <v>88</v>
      </c>
      <c r="BK733" s="190">
        <f>ROUND(I733*H733,2)</f>
        <v>0</v>
      </c>
      <c r="BL733" s="16" t="s">
        <v>270</v>
      </c>
      <c r="BM733" s="189" t="s">
        <v>1407</v>
      </c>
    </row>
    <row r="734" spans="1:65" s="2" customFormat="1">
      <c r="A734" s="34"/>
      <c r="B734" s="35"/>
      <c r="C734" s="36"/>
      <c r="D734" s="191" t="s">
        <v>174</v>
      </c>
      <c r="E734" s="36"/>
      <c r="F734" s="192" t="s">
        <v>1408</v>
      </c>
      <c r="G734" s="36"/>
      <c r="H734" s="36"/>
      <c r="I734" s="193"/>
      <c r="J734" s="36"/>
      <c r="K734" s="36"/>
      <c r="L734" s="39"/>
      <c r="M734" s="194"/>
      <c r="N734" s="195"/>
      <c r="O734" s="64"/>
      <c r="P734" s="64"/>
      <c r="Q734" s="64"/>
      <c r="R734" s="64"/>
      <c r="S734" s="64"/>
      <c r="T734" s="65"/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T734" s="16" t="s">
        <v>174</v>
      </c>
      <c r="AU734" s="16" t="s">
        <v>90</v>
      </c>
    </row>
    <row r="735" spans="1:65" s="13" customFormat="1">
      <c r="B735" s="196"/>
      <c r="C735" s="197"/>
      <c r="D735" s="198" t="s">
        <v>176</v>
      </c>
      <c r="E735" s="199" t="s">
        <v>79</v>
      </c>
      <c r="F735" s="200" t="s">
        <v>1409</v>
      </c>
      <c r="G735" s="197"/>
      <c r="H735" s="201">
        <v>6.65</v>
      </c>
      <c r="I735" s="202"/>
      <c r="J735" s="197"/>
      <c r="K735" s="197"/>
      <c r="L735" s="203"/>
      <c r="M735" s="204"/>
      <c r="N735" s="205"/>
      <c r="O735" s="205"/>
      <c r="P735" s="205"/>
      <c r="Q735" s="205"/>
      <c r="R735" s="205"/>
      <c r="S735" s="205"/>
      <c r="T735" s="206"/>
      <c r="AT735" s="207" t="s">
        <v>176</v>
      </c>
      <c r="AU735" s="207" t="s">
        <v>90</v>
      </c>
      <c r="AV735" s="13" t="s">
        <v>90</v>
      </c>
      <c r="AW735" s="13" t="s">
        <v>39</v>
      </c>
      <c r="AX735" s="13" t="s">
        <v>81</v>
      </c>
      <c r="AY735" s="207" t="s">
        <v>165</v>
      </c>
    </row>
    <row r="736" spans="1:65" s="13" customFormat="1">
      <c r="B736" s="196"/>
      <c r="C736" s="197"/>
      <c r="D736" s="198" t="s">
        <v>176</v>
      </c>
      <c r="E736" s="199" t="s">
        <v>79</v>
      </c>
      <c r="F736" s="200" t="s">
        <v>1410</v>
      </c>
      <c r="G736" s="197"/>
      <c r="H736" s="201">
        <v>7.7</v>
      </c>
      <c r="I736" s="202"/>
      <c r="J736" s="197"/>
      <c r="K736" s="197"/>
      <c r="L736" s="203"/>
      <c r="M736" s="204"/>
      <c r="N736" s="205"/>
      <c r="O736" s="205"/>
      <c r="P736" s="205"/>
      <c r="Q736" s="205"/>
      <c r="R736" s="205"/>
      <c r="S736" s="205"/>
      <c r="T736" s="206"/>
      <c r="AT736" s="207" t="s">
        <v>176</v>
      </c>
      <c r="AU736" s="207" t="s">
        <v>90</v>
      </c>
      <c r="AV736" s="13" t="s">
        <v>90</v>
      </c>
      <c r="AW736" s="13" t="s">
        <v>39</v>
      </c>
      <c r="AX736" s="13" t="s">
        <v>81</v>
      </c>
      <c r="AY736" s="207" t="s">
        <v>165</v>
      </c>
    </row>
    <row r="737" spans="1:65" s="2" customFormat="1" ht="37.9" customHeight="1">
      <c r="A737" s="34"/>
      <c r="B737" s="35"/>
      <c r="C737" s="208" t="s">
        <v>1411</v>
      </c>
      <c r="D737" s="208" t="s">
        <v>322</v>
      </c>
      <c r="E737" s="209" t="s">
        <v>1412</v>
      </c>
      <c r="F737" s="210" t="s">
        <v>1413</v>
      </c>
      <c r="G737" s="211" t="s">
        <v>213</v>
      </c>
      <c r="H737" s="212">
        <v>15.785</v>
      </c>
      <c r="I737" s="213"/>
      <c r="J737" s="214">
        <f>ROUND(I737*H737,2)</f>
        <v>0</v>
      </c>
      <c r="K737" s="210" t="s">
        <v>171</v>
      </c>
      <c r="L737" s="215"/>
      <c r="M737" s="216" t="s">
        <v>79</v>
      </c>
      <c r="N737" s="217" t="s">
        <v>51</v>
      </c>
      <c r="O737" s="64"/>
      <c r="P737" s="187">
        <f>O737*H737</f>
        <v>0</v>
      </c>
      <c r="Q737" s="187">
        <v>1.9199999999999998E-2</v>
      </c>
      <c r="R737" s="187">
        <f>Q737*H737</f>
        <v>0.30307199999999995</v>
      </c>
      <c r="S737" s="187">
        <v>0</v>
      </c>
      <c r="T737" s="188">
        <f>S737*H737</f>
        <v>0</v>
      </c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R737" s="189" t="s">
        <v>375</v>
      </c>
      <c r="AT737" s="189" t="s">
        <v>322</v>
      </c>
      <c r="AU737" s="189" t="s">
        <v>90</v>
      </c>
      <c r="AY737" s="16" t="s">
        <v>165</v>
      </c>
      <c r="BE737" s="190">
        <f>IF(N737="základní",J737,0)</f>
        <v>0</v>
      </c>
      <c r="BF737" s="190">
        <f>IF(N737="snížená",J737,0)</f>
        <v>0</v>
      </c>
      <c r="BG737" s="190">
        <f>IF(N737="zákl. přenesená",J737,0)</f>
        <v>0</v>
      </c>
      <c r="BH737" s="190">
        <f>IF(N737="sníž. přenesená",J737,0)</f>
        <v>0</v>
      </c>
      <c r="BI737" s="190">
        <f>IF(N737="nulová",J737,0)</f>
        <v>0</v>
      </c>
      <c r="BJ737" s="16" t="s">
        <v>88</v>
      </c>
      <c r="BK737" s="190">
        <f>ROUND(I737*H737,2)</f>
        <v>0</v>
      </c>
      <c r="BL737" s="16" t="s">
        <v>270</v>
      </c>
      <c r="BM737" s="189" t="s">
        <v>1414</v>
      </c>
    </row>
    <row r="738" spans="1:65" s="13" customFormat="1">
      <c r="B738" s="196"/>
      <c r="C738" s="197"/>
      <c r="D738" s="198" t="s">
        <v>176</v>
      </c>
      <c r="E738" s="197"/>
      <c r="F738" s="200" t="s">
        <v>1415</v>
      </c>
      <c r="G738" s="197"/>
      <c r="H738" s="201">
        <v>15.785</v>
      </c>
      <c r="I738" s="202"/>
      <c r="J738" s="197"/>
      <c r="K738" s="197"/>
      <c r="L738" s="203"/>
      <c r="M738" s="204"/>
      <c r="N738" s="205"/>
      <c r="O738" s="205"/>
      <c r="P738" s="205"/>
      <c r="Q738" s="205"/>
      <c r="R738" s="205"/>
      <c r="S738" s="205"/>
      <c r="T738" s="206"/>
      <c r="AT738" s="207" t="s">
        <v>176</v>
      </c>
      <c r="AU738" s="207" t="s">
        <v>90</v>
      </c>
      <c r="AV738" s="13" t="s">
        <v>90</v>
      </c>
      <c r="AW738" s="13" t="s">
        <v>4</v>
      </c>
      <c r="AX738" s="13" t="s">
        <v>88</v>
      </c>
      <c r="AY738" s="207" t="s">
        <v>165</v>
      </c>
    </row>
    <row r="739" spans="1:65" s="2" customFormat="1" ht="37.9" customHeight="1">
      <c r="A739" s="34"/>
      <c r="B739" s="35"/>
      <c r="C739" s="178" t="s">
        <v>1416</v>
      </c>
      <c r="D739" s="178" t="s">
        <v>167</v>
      </c>
      <c r="E739" s="179" t="s">
        <v>1417</v>
      </c>
      <c r="F739" s="180" t="s">
        <v>1418</v>
      </c>
      <c r="G739" s="181" t="s">
        <v>213</v>
      </c>
      <c r="H739" s="182">
        <v>14.35</v>
      </c>
      <c r="I739" s="183"/>
      <c r="J739" s="184">
        <f>ROUND(I739*H739,2)</f>
        <v>0</v>
      </c>
      <c r="K739" s="180" t="s">
        <v>171</v>
      </c>
      <c r="L739" s="39"/>
      <c r="M739" s="185" t="s">
        <v>79</v>
      </c>
      <c r="N739" s="186" t="s">
        <v>51</v>
      </c>
      <c r="O739" s="64"/>
      <c r="P739" s="187">
        <f>O739*H739</f>
        <v>0</v>
      </c>
      <c r="Q739" s="187">
        <v>0</v>
      </c>
      <c r="R739" s="187">
        <f>Q739*H739</f>
        <v>0</v>
      </c>
      <c r="S739" s="187">
        <v>0</v>
      </c>
      <c r="T739" s="188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89" t="s">
        <v>270</v>
      </c>
      <c r="AT739" s="189" t="s">
        <v>167</v>
      </c>
      <c r="AU739" s="189" t="s">
        <v>90</v>
      </c>
      <c r="AY739" s="16" t="s">
        <v>165</v>
      </c>
      <c r="BE739" s="190">
        <f>IF(N739="základní",J739,0)</f>
        <v>0</v>
      </c>
      <c r="BF739" s="190">
        <f>IF(N739="snížená",J739,0)</f>
        <v>0</v>
      </c>
      <c r="BG739" s="190">
        <f>IF(N739="zákl. přenesená",J739,0)</f>
        <v>0</v>
      </c>
      <c r="BH739" s="190">
        <f>IF(N739="sníž. přenesená",J739,0)</f>
        <v>0</v>
      </c>
      <c r="BI739" s="190">
        <f>IF(N739="nulová",J739,0)</f>
        <v>0</v>
      </c>
      <c r="BJ739" s="16" t="s">
        <v>88</v>
      </c>
      <c r="BK739" s="190">
        <f>ROUND(I739*H739,2)</f>
        <v>0</v>
      </c>
      <c r="BL739" s="16" t="s">
        <v>270</v>
      </c>
      <c r="BM739" s="189" t="s">
        <v>1419</v>
      </c>
    </row>
    <row r="740" spans="1:65" s="2" customFormat="1">
      <c r="A740" s="34"/>
      <c r="B740" s="35"/>
      <c r="C740" s="36"/>
      <c r="D740" s="191" t="s">
        <v>174</v>
      </c>
      <c r="E740" s="36"/>
      <c r="F740" s="192" t="s">
        <v>1420</v>
      </c>
      <c r="G740" s="36"/>
      <c r="H740" s="36"/>
      <c r="I740" s="193"/>
      <c r="J740" s="36"/>
      <c r="K740" s="36"/>
      <c r="L740" s="39"/>
      <c r="M740" s="194"/>
      <c r="N740" s="195"/>
      <c r="O740" s="64"/>
      <c r="P740" s="64"/>
      <c r="Q740" s="64"/>
      <c r="R740" s="64"/>
      <c r="S740" s="64"/>
      <c r="T740" s="65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T740" s="16" t="s">
        <v>174</v>
      </c>
      <c r="AU740" s="16" t="s">
        <v>90</v>
      </c>
    </row>
    <row r="741" spans="1:65" s="13" customFormat="1">
      <c r="B741" s="196"/>
      <c r="C741" s="197"/>
      <c r="D741" s="198" t="s">
        <v>176</v>
      </c>
      <c r="E741" s="199" t="s">
        <v>79</v>
      </c>
      <c r="F741" s="200" t="s">
        <v>1393</v>
      </c>
      <c r="G741" s="197"/>
      <c r="H741" s="201">
        <v>14.35</v>
      </c>
      <c r="I741" s="202"/>
      <c r="J741" s="197"/>
      <c r="K741" s="197"/>
      <c r="L741" s="203"/>
      <c r="M741" s="204"/>
      <c r="N741" s="205"/>
      <c r="O741" s="205"/>
      <c r="P741" s="205"/>
      <c r="Q741" s="205"/>
      <c r="R741" s="205"/>
      <c r="S741" s="205"/>
      <c r="T741" s="206"/>
      <c r="AT741" s="207" t="s">
        <v>176</v>
      </c>
      <c r="AU741" s="207" t="s">
        <v>90</v>
      </c>
      <c r="AV741" s="13" t="s">
        <v>90</v>
      </c>
      <c r="AW741" s="13" t="s">
        <v>39</v>
      </c>
      <c r="AX741" s="13" t="s">
        <v>81</v>
      </c>
      <c r="AY741" s="207" t="s">
        <v>165</v>
      </c>
    </row>
    <row r="742" spans="1:65" s="2" customFormat="1" ht="24.2" customHeight="1">
      <c r="A742" s="34"/>
      <c r="B742" s="35"/>
      <c r="C742" s="178" t="s">
        <v>1421</v>
      </c>
      <c r="D742" s="178" t="s">
        <v>167</v>
      </c>
      <c r="E742" s="179" t="s">
        <v>1422</v>
      </c>
      <c r="F742" s="180" t="s">
        <v>1423</v>
      </c>
      <c r="G742" s="181" t="s">
        <v>213</v>
      </c>
      <c r="H742" s="182">
        <v>14.35</v>
      </c>
      <c r="I742" s="183"/>
      <c r="J742" s="184">
        <f>ROUND(I742*H742,2)</f>
        <v>0</v>
      </c>
      <c r="K742" s="180" t="s">
        <v>171</v>
      </c>
      <c r="L742" s="39"/>
      <c r="M742" s="185" t="s">
        <v>79</v>
      </c>
      <c r="N742" s="186" t="s">
        <v>51</v>
      </c>
      <c r="O742" s="64"/>
      <c r="P742" s="187">
        <f>O742*H742</f>
        <v>0</v>
      </c>
      <c r="Q742" s="187">
        <v>1.5E-3</v>
      </c>
      <c r="R742" s="187">
        <f>Q742*H742</f>
        <v>2.1524999999999999E-2</v>
      </c>
      <c r="S742" s="187">
        <v>0</v>
      </c>
      <c r="T742" s="188">
        <f>S742*H742</f>
        <v>0</v>
      </c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R742" s="189" t="s">
        <v>270</v>
      </c>
      <c r="AT742" s="189" t="s">
        <v>167</v>
      </c>
      <c r="AU742" s="189" t="s">
        <v>90</v>
      </c>
      <c r="AY742" s="16" t="s">
        <v>165</v>
      </c>
      <c r="BE742" s="190">
        <f>IF(N742="základní",J742,0)</f>
        <v>0</v>
      </c>
      <c r="BF742" s="190">
        <f>IF(N742="snížená",J742,0)</f>
        <v>0</v>
      </c>
      <c r="BG742" s="190">
        <f>IF(N742="zákl. přenesená",J742,0)</f>
        <v>0</v>
      </c>
      <c r="BH742" s="190">
        <f>IF(N742="sníž. přenesená",J742,0)</f>
        <v>0</v>
      </c>
      <c r="BI742" s="190">
        <f>IF(N742="nulová",J742,0)</f>
        <v>0</v>
      </c>
      <c r="BJ742" s="16" t="s">
        <v>88</v>
      </c>
      <c r="BK742" s="190">
        <f>ROUND(I742*H742,2)</f>
        <v>0</v>
      </c>
      <c r="BL742" s="16" t="s">
        <v>270</v>
      </c>
      <c r="BM742" s="189" t="s">
        <v>1424</v>
      </c>
    </row>
    <row r="743" spans="1:65" s="2" customFormat="1">
      <c r="A743" s="34"/>
      <c r="B743" s="35"/>
      <c r="C743" s="36"/>
      <c r="D743" s="191" t="s">
        <v>174</v>
      </c>
      <c r="E743" s="36"/>
      <c r="F743" s="192" t="s">
        <v>1425</v>
      </c>
      <c r="G743" s="36"/>
      <c r="H743" s="36"/>
      <c r="I743" s="193"/>
      <c r="J743" s="36"/>
      <c r="K743" s="36"/>
      <c r="L743" s="39"/>
      <c r="M743" s="194"/>
      <c r="N743" s="195"/>
      <c r="O743" s="64"/>
      <c r="P743" s="64"/>
      <c r="Q743" s="64"/>
      <c r="R743" s="64"/>
      <c r="S743" s="64"/>
      <c r="T743" s="65"/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T743" s="16" t="s">
        <v>174</v>
      </c>
      <c r="AU743" s="16" t="s">
        <v>90</v>
      </c>
    </row>
    <row r="744" spans="1:65" s="13" customFormat="1">
      <c r="B744" s="196"/>
      <c r="C744" s="197"/>
      <c r="D744" s="198" t="s">
        <v>176</v>
      </c>
      <c r="E744" s="199" t="s">
        <v>79</v>
      </c>
      <c r="F744" s="200" t="s">
        <v>1409</v>
      </c>
      <c r="G744" s="197"/>
      <c r="H744" s="201">
        <v>6.65</v>
      </c>
      <c r="I744" s="202"/>
      <c r="J744" s="197"/>
      <c r="K744" s="197"/>
      <c r="L744" s="203"/>
      <c r="M744" s="204"/>
      <c r="N744" s="205"/>
      <c r="O744" s="205"/>
      <c r="P744" s="205"/>
      <c r="Q744" s="205"/>
      <c r="R744" s="205"/>
      <c r="S744" s="205"/>
      <c r="T744" s="206"/>
      <c r="AT744" s="207" t="s">
        <v>176</v>
      </c>
      <c r="AU744" s="207" t="s">
        <v>90</v>
      </c>
      <c r="AV744" s="13" t="s">
        <v>90</v>
      </c>
      <c r="AW744" s="13" t="s">
        <v>39</v>
      </c>
      <c r="AX744" s="13" t="s">
        <v>81</v>
      </c>
      <c r="AY744" s="207" t="s">
        <v>165</v>
      </c>
    </row>
    <row r="745" spans="1:65" s="13" customFormat="1">
      <c r="B745" s="196"/>
      <c r="C745" s="197"/>
      <c r="D745" s="198" t="s">
        <v>176</v>
      </c>
      <c r="E745" s="199" t="s">
        <v>79</v>
      </c>
      <c r="F745" s="200" t="s">
        <v>1410</v>
      </c>
      <c r="G745" s="197"/>
      <c r="H745" s="201">
        <v>7.7</v>
      </c>
      <c r="I745" s="202"/>
      <c r="J745" s="197"/>
      <c r="K745" s="197"/>
      <c r="L745" s="203"/>
      <c r="M745" s="204"/>
      <c r="N745" s="205"/>
      <c r="O745" s="205"/>
      <c r="P745" s="205"/>
      <c r="Q745" s="205"/>
      <c r="R745" s="205"/>
      <c r="S745" s="205"/>
      <c r="T745" s="206"/>
      <c r="AT745" s="207" t="s">
        <v>176</v>
      </c>
      <c r="AU745" s="207" t="s">
        <v>90</v>
      </c>
      <c r="AV745" s="13" t="s">
        <v>90</v>
      </c>
      <c r="AW745" s="13" t="s">
        <v>39</v>
      </c>
      <c r="AX745" s="13" t="s">
        <v>81</v>
      </c>
      <c r="AY745" s="207" t="s">
        <v>165</v>
      </c>
    </row>
    <row r="746" spans="1:65" s="2" customFormat="1" ht="24.2" customHeight="1">
      <c r="A746" s="34"/>
      <c r="B746" s="35"/>
      <c r="C746" s="178" t="s">
        <v>1426</v>
      </c>
      <c r="D746" s="178" t="s">
        <v>167</v>
      </c>
      <c r="E746" s="179" t="s">
        <v>1427</v>
      </c>
      <c r="F746" s="180" t="s">
        <v>1428</v>
      </c>
      <c r="G746" s="181" t="s">
        <v>213</v>
      </c>
      <c r="H746" s="182">
        <v>14.35</v>
      </c>
      <c r="I746" s="183"/>
      <c r="J746" s="184">
        <f>ROUND(I746*H746,2)</f>
        <v>0</v>
      </c>
      <c r="K746" s="180" t="s">
        <v>171</v>
      </c>
      <c r="L746" s="39"/>
      <c r="M746" s="185" t="s">
        <v>79</v>
      </c>
      <c r="N746" s="186" t="s">
        <v>51</v>
      </c>
      <c r="O746" s="64"/>
      <c r="P746" s="187">
        <f>O746*H746</f>
        <v>0</v>
      </c>
      <c r="Q746" s="187">
        <v>4.5000000000000003E-5</v>
      </c>
      <c r="R746" s="187">
        <f>Q746*H746</f>
        <v>6.4575000000000006E-4</v>
      </c>
      <c r="S746" s="187">
        <v>0</v>
      </c>
      <c r="T746" s="188">
        <f>S746*H746</f>
        <v>0</v>
      </c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R746" s="189" t="s">
        <v>270</v>
      </c>
      <c r="AT746" s="189" t="s">
        <v>167</v>
      </c>
      <c r="AU746" s="189" t="s">
        <v>90</v>
      </c>
      <c r="AY746" s="16" t="s">
        <v>165</v>
      </c>
      <c r="BE746" s="190">
        <f>IF(N746="základní",J746,0)</f>
        <v>0</v>
      </c>
      <c r="BF746" s="190">
        <f>IF(N746="snížená",J746,0)</f>
        <v>0</v>
      </c>
      <c r="BG746" s="190">
        <f>IF(N746="zákl. přenesená",J746,0)</f>
        <v>0</v>
      </c>
      <c r="BH746" s="190">
        <f>IF(N746="sníž. přenesená",J746,0)</f>
        <v>0</v>
      </c>
      <c r="BI746" s="190">
        <f>IF(N746="nulová",J746,0)</f>
        <v>0</v>
      </c>
      <c r="BJ746" s="16" t="s">
        <v>88</v>
      </c>
      <c r="BK746" s="190">
        <f>ROUND(I746*H746,2)</f>
        <v>0</v>
      </c>
      <c r="BL746" s="16" t="s">
        <v>270</v>
      </c>
      <c r="BM746" s="189" t="s">
        <v>1429</v>
      </c>
    </row>
    <row r="747" spans="1:65" s="2" customFormat="1">
      <c r="A747" s="34"/>
      <c r="B747" s="35"/>
      <c r="C747" s="36"/>
      <c r="D747" s="191" t="s">
        <v>174</v>
      </c>
      <c r="E747" s="36"/>
      <c r="F747" s="192" t="s">
        <v>1430</v>
      </c>
      <c r="G747" s="36"/>
      <c r="H747" s="36"/>
      <c r="I747" s="193"/>
      <c r="J747" s="36"/>
      <c r="K747" s="36"/>
      <c r="L747" s="39"/>
      <c r="M747" s="194"/>
      <c r="N747" s="195"/>
      <c r="O747" s="64"/>
      <c r="P747" s="64"/>
      <c r="Q747" s="64"/>
      <c r="R747" s="64"/>
      <c r="S747" s="64"/>
      <c r="T747" s="65"/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T747" s="16" t="s">
        <v>174</v>
      </c>
      <c r="AU747" s="16" t="s">
        <v>90</v>
      </c>
    </row>
    <row r="748" spans="1:65" s="13" customFormat="1">
      <c r="B748" s="196"/>
      <c r="C748" s="197"/>
      <c r="D748" s="198" t="s">
        <v>176</v>
      </c>
      <c r="E748" s="199" t="s">
        <v>79</v>
      </c>
      <c r="F748" s="200" t="s">
        <v>1393</v>
      </c>
      <c r="G748" s="197"/>
      <c r="H748" s="201">
        <v>14.35</v>
      </c>
      <c r="I748" s="202"/>
      <c r="J748" s="197"/>
      <c r="K748" s="197"/>
      <c r="L748" s="203"/>
      <c r="M748" s="204"/>
      <c r="N748" s="205"/>
      <c r="O748" s="205"/>
      <c r="P748" s="205"/>
      <c r="Q748" s="205"/>
      <c r="R748" s="205"/>
      <c r="S748" s="205"/>
      <c r="T748" s="206"/>
      <c r="AT748" s="207" t="s">
        <v>176</v>
      </c>
      <c r="AU748" s="207" t="s">
        <v>90</v>
      </c>
      <c r="AV748" s="13" t="s">
        <v>90</v>
      </c>
      <c r="AW748" s="13" t="s">
        <v>39</v>
      </c>
      <c r="AX748" s="13" t="s">
        <v>81</v>
      </c>
      <c r="AY748" s="207" t="s">
        <v>165</v>
      </c>
    </row>
    <row r="749" spans="1:65" s="2" customFormat="1" ht="44.25" customHeight="1">
      <c r="A749" s="34"/>
      <c r="B749" s="35"/>
      <c r="C749" s="178" t="s">
        <v>1431</v>
      </c>
      <c r="D749" s="178" t="s">
        <v>167</v>
      </c>
      <c r="E749" s="179" t="s">
        <v>1432</v>
      </c>
      <c r="F749" s="180" t="s">
        <v>1433</v>
      </c>
      <c r="G749" s="181" t="s">
        <v>681</v>
      </c>
      <c r="H749" s="219"/>
      <c r="I749" s="183"/>
      <c r="J749" s="184">
        <f>ROUND(I749*H749,2)</f>
        <v>0</v>
      </c>
      <c r="K749" s="180" t="s">
        <v>171</v>
      </c>
      <c r="L749" s="39"/>
      <c r="M749" s="185" t="s">
        <v>79</v>
      </c>
      <c r="N749" s="186" t="s">
        <v>51</v>
      </c>
      <c r="O749" s="64"/>
      <c r="P749" s="187">
        <f>O749*H749</f>
        <v>0</v>
      </c>
      <c r="Q749" s="187">
        <v>0</v>
      </c>
      <c r="R749" s="187">
        <f>Q749*H749</f>
        <v>0</v>
      </c>
      <c r="S749" s="187">
        <v>0</v>
      </c>
      <c r="T749" s="188">
        <f>S749*H749</f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189" t="s">
        <v>270</v>
      </c>
      <c r="AT749" s="189" t="s">
        <v>167</v>
      </c>
      <c r="AU749" s="189" t="s">
        <v>90</v>
      </c>
      <c r="AY749" s="16" t="s">
        <v>165</v>
      </c>
      <c r="BE749" s="190">
        <f>IF(N749="základní",J749,0)</f>
        <v>0</v>
      </c>
      <c r="BF749" s="190">
        <f>IF(N749="snížená",J749,0)</f>
        <v>0</v>
      </c>
      <c r="BG749" s="190">
        <f>IF(N749="zákl. přenesená",J749,0)</f>
        <v>0</v>
      </c>
      <c r="BH749" s="190">
        <f>IF(N749="sníž. přenesená",J749,0)</f>
        <v>0</v>
      </c>
      <c r="BI749" s="190">
        <f>IF(N749="nulová",J749,0)</f>
        <v>0</v>
      </c>
      <c r="BJ749" s="16" t="s">
        <v>88</v>
      </c>
      <c r="BK749" s="190">
        <f>ROUND(I749*H749,2)</f>
        <v>0</v>
      </c>
      <c r="BL749" s="16" t="s">
        <v>270</v>
      </c>
      <c r="BM749" s="189" t="s">
        <v>1434</v>
      </c>
    </row>
    <row r="750" spans="1:65" s="2" customFormat="1">
      <c r="A750" s="34"/>
      <c r="B750" s="35"/>
      <c r="C750" s="36"/>
      <c r="D750" s="191" t="s">
        <v>174</v>
      </c>
      <c r="E750" s="36"/>
      <c r="F750" s="192" t="s">
        <v>1435</v>
      </c>
      <c r="G750" s="36"/>
      <c r="H750" s="36"/>
      <c r="I750" s="193"/>
      <c r="J750" s="36"/>
      <c r="K750" s="36"/>
      <c r="L750" s="39"/>
      <c r="M750" s="194"/>
      <c r="N750" s="195"/>
      <c r="O750" s="64"/>
      <c r="P750" s="64"/>
      <c r="Q750" s="64"/>
      <c r="R750" s="64"/>
      <c r="S750" s="64"/>
      <c r="T750" s="65"/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T750" s="16" t="s">
        <v>174</v>
      </c>
      <c r="AU750" s="16" t="s">
        <v>90</v>
      </c>
    </row>
    <row r="751" spans="1:65" s="12" customFormat="1" ht="22.9" customHeight="1">
      <c r="B751" s="162"/>
      <c r="C751" s="163"/>
      <c r="D751" s="164" t="s">
        <v>80</v>
      </c>
      <c r="E751" s="176" t="s">
        <v>1436</v>
      </c>
      <c r="F751" s="176" t="s">
        <v>1437</v>
      </c>
      <c r="G751" s="163"/>
      <c r="H751" s="163"/>
      <c r="I751" s="166"/>
      <c r="J751" s="177">
        <f>BK751</f>
        <v>0</v>
      </c>
      <c r="K751" s="163"/>
      <c r="L751" s="168"/>
      <c r="M751" s="169"/>
      <c r="N751" s="170"/>
      <c r="O751" s="170"/>
      <c r="P751" s="171">
        <f>SUM(P752:P771)</f>
        <v>0</v>
      </c>
      <c r="Q751" s="170"/>
      <c r="R751" s="171">
        <f>SUM(R752:R771)</f>
        <v>0.1686825475</v>
      </c>
      <c r="S751" s="170"/>
      <c r="T751" s="172">
        <f>SUM(T752:T771)</f>
        <v>0</v>
      </c>
      <c r="AR751" s="173" t="s">
        <v>90</v>
      </c>
      <c r="AT751" s="174" t="s">
        <v>80</v>
      </c>
      <c r="AU751" s="174" t="s">
        <v>88</v>
      </c>
      <c r="AY751" s="173" t="s">
        <v>165</v>
      </c>
      <c r="BK751" s="175">
        <f>SUM(BK752:BK771)</f>
        <v>0</v>
      </c>
    </row>
    <row r="752" spans="1:65" s="2" customFormat="1" ht="24.2" customHeight="1">
      <c r="A752" s="34"/>
      <c r="B752" s="35"/>
      <c r="C752" s="178" t="s">
        <v>1438</v>
      </c>
      <c r="D752" s="178" t="s">
        <v>167</v>
      </c>
      <c r="E752" s="179" t="s">
        <v>1439</v>
      </c>
      <c r="F752" s="180" t="s">
        <v>1440</v>
      </c>
      <c r="G752" s="181" t="s">
        <v>213</v>
      </c>
      <c r="H752" s="182">
        <v>20.64</v>
      </c>
      <c r="I752" s="183"/>
      <c r="J752" s="184">
        <f>ROUND(I752*H752,2)</f>
        <v>0</v>
      </c>
      <c r="K752" s="180" t="s">
        <v>171</v>
      </c>
      <c r="L752" s="39"/>
      <c r="M752" s="185" t="s">
        <v>79</v>
      </c>
      <c r="N752" s="186" t="s">
        <v>51</v>
      </c>
      <c r="O752" s="64"/>
      <c r="P752" s="187">
        <f>O752*H752</f>
        <v>0</v>
      </c>
      <c r="Q752" s="187">
        <v>0</v>
      </c>
      <c r="R752" s="187">
        <f>Q752*H752</f>
        <v>0</v>
      </c>
      <c r="S752" s="187">
        <v>0</v>
      </c>
      <c r="T752" s="188">
        <f>S752*H752</f>
        <v>0</v>
      </c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R752" s="189" t="s">
        <v>270</v>
      </c>
      <c r="AT752" s="189" t="s">
        <v>167</v>
      </c>
      <c r="AU752" s="189" t="s">
        <v>90</v>
      </c>
      <c r="AY752" s="16" t="s">
        <v>165</v>
      </c>
      <c r="BE752" s="190">
        <f>IF(N752="základní",J752,0)</f>
        <v>0</v>
      </c>
      <c r="BF752" s="190">
        <f>IF(N752="snížená",J752,0)</f>
        <v>0</v>
      </c>
      <c r="BG752" s="190">
        <f>IF(N752="zákl. přenesená",J752,0)</f>
        <v>0</v>
      </c>
      <c r="BH752" s="190">
        <f>IF(N752="sníž. přenesená",J752,0)</f>
        <v>0</v>
      </c>
      <c r="BI752" s="190">
        <f>IF(N752="nulová",J752,0)</f>
        <v>0</v>
      </c>
      <c r="BJ752" s="16" t="s">
        <v>88</v>
      </c>
      <c r="BK752" s="190">
        <f>ROUND(I752*H752,2)</f>
        <v>0</v>
      </c>
      <c r="BL752" s="16" t="s">
        <v>270</v>
      </c>
      <c r="BM752" s="189" t="s">
        <v>1441</v>
      </c>
    </row>
    <row r="753" spans="1:65" s="2" customFormat="1">
      <c r="A753" s="34"/>
      <c r="B753" s="35"/>
      <c r="C753" s="36"/>
      <c r="D753" s="191" t="s">
        <v>174</v>
      </c>
      <c r="E753" s="36"/>
      <c r="F753" s="192" t="s">
        <v>1442</v>
      </c>
      <c r="G753" s="36"/>
      <c r="H753" s="36"/>
      <c r="I753" s="193"/>
      <c r="J753" s="36"/>
      <c r="K753" s="36"/>
      <c r="L753" s="39"/>
      <c r="M753" s="194"/>
      <c r="N753" s="195"/>
      <c r="O753" s="64"/>
      <c r="P753" s="64"/>
      <c r="Q753" s="64"/>
      <c r="R753" s="64"/>
      <c r="S753" s="64"/>
      <c r="T753" s="65"/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T753" s="16" t="s">
        <v>174</v>
      </c>
      <c r="AU753" s="16" t="s">
        <v>90</v>
      </c>
    </row>
    <row r="754" spans="1:65" s="13" customFormat="1">
      <c r="B754" s="196"/>
      <c r="C754" s="197"/>
      <c r="D754" s="198" t="s">
        <v>176</v>
      </c>
      <c r="E754" s="199" t="s">
        <v>79</v>
      </c>
      <c r="F754" s="200" t="s">
        <v>1443</v>
      </c>
      <c r="G754" s="197"/>
      <c r="H754" s="201">
        <v>20.64</v>
      </c>
      <c r="I754" s="202"/>
      <c r="J754" s="197"/>
      <c r="K754" s="197"/>
      <c r="L754" s="203"/>
      <c r="M754" s="204"/>
      <c r="N754" s="205"/>
      <c r="O754" s="205"/>
      <c r="P754" s="205"/>
      <c r="Q754" s="205"/>
      <c r="R754" s="205"/>
      <c r="S754" s="205"/>
      <c r="T754" s="206"/>
      <c r="AT754" s="207" t="s">
        <v>176</v>
      </c>
      <c r="AU754" s="207" t="s">
        <v>90</v>
      </c>
      <c r="AV754" s="13" t="s">
        <v>90</v>
      </c>
      <c r="AW754" s="13" t="s">
        <v>39</v>
      </c>
      <c r="AX754" s="13" t="s">
        <v>81</v>
      </c>
      <c r="AY754" s="207" t="s">
        <v>165</v>
      </c>
    </row>
    <row r="755" spans="1:65" s="2" customFormat="1" ht="21.75" customHeight="1">
      <c r="A755" s="34"/>
      <c r="B755" s="35"/>
      <c r="C755" s="178" t="s">
        <v>1444</v>
      </c>
      <c r="D755" s="178" t="s">
        <v>167</v>
      </c>
      <c r="E755" s="179" t="s">
        <v>1445</v>
      </c>
      <c r="F755" s="180" t="s">
        <v>1446</v>
      </c>
      <c r="G755" s="181" t="s">
        <v>213</v>
      </c>
      <c r="H755" s="182">
        <v>20.64</v>
      </c>
      <c r="I755" s="183"/>
      <c r="J755" s="184">
        <f>ROUND(I755*H755,2)</f>
        <v>0</v>
      </c>
      <c r="K755" s="180" t="s">
        <v>171</v>
      </c>
      <c r="L755" s="39"/>
      <c r="M755" s="185" t="s">
        <v>79</v>
      </c>
      <c r="N755" s="186" t="s">
        <v>51</v>
      </c>
      <c r="O755" s="64"/>
      <c r="P755" s="187">
        <f>O755*H755</f>
        <v>0</v>
      </c>
      <c r="Q755" s="187">
        <v>0</v>
      </c>
      <c r="R755" s="187">
        <f>Q755*H755</f>
        <v>0</v>
      </c>
      <c r="S755" s="187">
        <v>0</v>
      </c>
      <c r="T755" s="188">
        <f>S755*H755</f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189" t="s">
        <v>270</v>
      </c>
      <c r="AT755" s="189" t="s">
        <v>167</v>
      </c>
      <c r="AU755" s="189" t="s">
        <v>90</v>
      </c>
      <c r="AY755" s="16" t="s">
        <v>165</v>
      </c>
      <c r="BE755" s="190">
        <f>IF(N755="základní",J755,0)</f>
        <v>0</v>
      </c>
      <c r="BF755" s="190">
        <f>IF(N755="snížená",J755,0)</f>
        <v>0</v>
      </c>
      <c r="BG755" s="190">
        <f>IF(N755="zákl. přenesená",J755,0)</f>
        <v>0</v>
      </c>
      <c r="BH755" s="190">
        <f>IF(N755="sníž. přenesená",J755,0)</f>
        <v>0</v>
      </c>
      <c r="BI755" s="190">
        <f>IF(N755="nulová",J755,0)</f>
        <v>0</v>
      </c>
      <c r="BJ755" s="16" t="s">
        <v>88</v>
      </c>
      <c r="BK755" s="190">
        <f>ROUND(I755*H755,2)</f>
        <v>0</v>
      </c>
      <c r="BL755" s="16" t="s">
        <v>270</v>
      </c>
      <c r="BM755" s="189" t="s">
        <v>1447</v>
      </c>
    </row>
    <row r="756" spans="1:65" s="2" customFormat="1">
      <c r="A756" s="34"/>
      <c r="B756" s="35"/>
      <c r="C756" s="36"/>
      <c r="D756" s="191" t="s">
        <v>174</v>
      </c>
      <c r="E756" s="36"/>
      <c r="F756" s="192" t="s">
        <v>1448</v>
      </c>
      <c r="G756" s="36"/>
      <c r="H756" s="36"/>
      <c r="I756" s="193"/>
      <c r="J756" s="36"/>
      <c r="K756" s="36"/>
      <c r="L756" s="39"/>
      <c r="M756" s="194"/>
      <c r="N756" s="195"/>
      <c r="O756" s="64"/>
      <c r="P756" s="64"/>
      <c r="Q756" s="64"/>
      <c r="R756" s="64"/>
      <c r="S756" s="64"/>
      <c r="T756" s="65"/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T756" s="16" t="s">
        <v>174</v>
      </c>
      <c r="AU756" s="16" t="s">
        <v>90</v>
      </c>
    </row>
    <row r="757" spans="1:65" s="13" customFormat="1">
      <c r="B757" s="196"/>
      <c r="C757" s="197"/>
      <c r="D757" s="198" t="s">
        <v>176</v>
      </c>
      <c r="E757" s="199" t="s">
        <v>79</v>
      </c>
      <c r="F757" s="200" t="s">
        <v>1443</v>
      </c>
      <c r="G757" s="197"/>
      <c r="H757" s="201">
        <v>20.64</v>
      </c>
      <c r="I757" s="202"/>
      <c r="J757" s="197"/>
      <c r="K757" s="197"/>
      <c r="L757" s="203"/>
      <c r="M757" s="204"/>
      <c r="N757" s="205"/>
      <c r="O757" s="205"/>
      <c r="P757" s="205"/>
      <c r="Q757" s="205"/>
      <c r="R757" s="205"/>
      <c r="S757" s="205"/>
      <c r="T757" s="206"/>
      <c r="AT757" s="207" t="s">
        <v>176</v>
      </c>
      <c r="AU757" s="207" t="s">
        <v>90</v>
      </c>
      <c r="AV757" s="13" t="s">
        <v>90</v>
      </c>
      <c r="AW757" s="13" t="s">
        <v>39</v>
      </c>
      <c r="AX757" s="13" t="s">
        <v>81</v>
      </c>
      <c r="AY757" s="207" t="s">
        <v>165</v>
      </c>
    </row>
    <row r="758" spans="1:65" s="2" customFormat="1" ht="24.2" customHeight="1">
      <c r="A758" s="34"/>
      <c r="B758" s="35"/>
      <c r="C758" s="178" t="s">
        <v>1449</v>
      </c>
      <c r="D758" s="178" t="s">
        <v>167</v>
      </c>
      <c r="E758" s="179" t="s">
        <v>1450</v>
      </c>
      <c r="F758" s="180" t="s">
        <v>1451</v>
      </c>
      <c r="G758" s="181" t="s">
        <v>213</v>
      </c>
      <c r="H758" s="182">
        <v>20.64</v>
      </c>
      <c r="I758" s="183"/>
      <c r="J758" s="184">
        <f>ROUND(I758*H758,2)</f>
        <v>0</v>
      </c>
      <c r="K758" s="180" t="s">
        <v>171</v>
      </c>
      <c r="L758" s="39"/>
      <c r="M758" s="185" t="s">
        <v>79</v>
      </c>
      <c r="N758" s="186" t="s">
        <v>51</v>
      </c>
      <c r="O758" s="64"/>
      <c r="P758" s="187">
        <f>O758*H758</f>
        <v>0</v>
      </c>
      <c r="Q758" s="187">
        <v>5.4000000000000001E-4</v>
      </c>
      <c r="R758" s="187">
        <f>Q758*H758</f>
        <v>1.11456E-2</v>
      </c>
      <c r="S758" s="187">
        <v>0</v>
      </c>
      <c r="T758" s="188">
        <f>S758*H758</f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89" t="s">
        <v>270</v>
      </c>
      <c r="AT758" s="189" t="s">
        <v>167</v>
      </c>
      <c r="AU758" s="189" t="s">
        <v>90</v>
      </c>
      <c r="AY758" s="16" t="s">
        <v>165</v>
      </c>
      <c r="BE758" s="190">
        <f>IF(N758="základní",J758,0)</f>
        <v>0</v>
      </c>
      <c r="BF758" s="190">
        <f>IF(N758="snížená",J758,0)</f>
        <v>0</v>
      </c>
      <c r="BG758" s="190">
        <f>IF(N758="zákl. přenesená",J758,0)</f>
        <v>0</v>
      </c>
      <c r="BH758" s="190">
        <f>IF(N758="sníž. přenesená",J758,0)</f>
        <v>0</v>
      </c>
      <c r="BI758" s="190">
        <f>IF(N758="nulová",J758,0)</f>
        <v>0</v>
      </c>
      <c r="BJ758" s="16" t="s">
        <v>88</v>
      </c>
      <c r="BK758" s="190">
        <f>ROUND(I758*H758,2)</f>
        <v>0</v>
      </c>
      <c r="BL758" s="16" t="s">
        <v>270</v>
      </c>
      <c r="BM758" s="189" t="s">
        <v>1452</v>
      </c>
    </row>
    <row r="759" spans="1:65" s="2" customFormat="1">
      <c r="A759" s="34"/>
      <c r="B759" s="35"/>
      <c r="C759" s="36"/>
      <c r="D759" s="191" t="s">
        <v>174</v>
      </c>
      <c r="E759" s="36"/>
      <c r="F759" s="192" t="s">
        <v>1453</v>
      </c>
      <c r="G759" s="36"/>
      <c r="H759" s="36"/>
      <c r="I759" s="193"/>
      <c r="J759" s="36"/>
      <c r="K759" s="36"/>
      <c r="L759" s="39"/>
      <c r="M759" s="194"/>
      <c r="N759" s="195"/>
      <c r="O759" s="64"/>
      <c r="P759" s="64"/>
      <c r="Q759" s="64"/>
      <c r="R759" s="64"/>
      <c r="S759" s="64"/>
      <c r="T759" s="65"/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T759" s="16" t="s">
        <v>174</v>
      </c>
      <c r="AU759" s="16" t="s">
        <v>90</v>
      </c>
    </row>
    <row r="760" spans="1:65" s="13" customFormat="1">
      <c r="B760" s="196"/>
      <c r="C760" s="197"/>
      <c r="D760" s="198" t="s">
        <v>176</v>
      </c>
      <c r="E760" s="199" t="s">
        <v>79</v>
      </c>
      <c r="F760" s="200" t="s">
        <v>1443</v>
      </c>
      <c r="G760" s="197"/>
      <c r="H760" s="201">
        <v>20.64</v>
      </c>
      <c r="I760" s="202"/>
      <c r="J760" s="197"/>
      <c r="K760" s="197"/>
      <c r="L760" s="203"/>
      <c r="M760" s="204"/>
      <c r="N760" s="205"/>
      <c r="O760" s="205"/>
      <c r="P760" s="205"/>
      <c r="Q760" s="205"/>
      <c r="R760" s="205"/>
      <c r="S760" s="205"/>
      <c r="T760" s="206"/>
      <c r="AT760" s="207" t="s">
        <v>176</v>
      </c>
      <c r="AU760" s="207" t="s">
        <v>90</v>
      </c>
      <c r="AV760" s="13" t="s">
        <v>90</v>
      </c>
      <c r="AW760" s="13" t="s">
        <v>39</v>
      </c>
      <c r="AX760" s="13" t="s">
        <v>81</v>
      </c>
      <c r="AY760" s="207" t="s">
        <v>165</v>
      </c>
    </row>
    <row r="761" spans="1:65" s="2" customFormat="1" ht="16.5" customHeight="1">
      <c r="A761" s="34"/>
      <c r="B761" s="35"/>
      <c r="C761" s="178" t="s">
        <v>1454</v>
      </c>
      <c r="D761" s="178" t="s">
        <v>167</v>
      </c>
      <c r="E761" s="179" t="s">
        <v>1455</v>
      </c>
      <c r="F761" s="180" t="s">
        <v>1456</v>
      </c>
      <c r="G761" s="181" t="s">
        <v>213</v>
      </c>
      <c r="H761" s="182">
        <v>20.64</v>
      </c>
      <c r="I761" s="183"/>
      <c r="J761" s="184">
        <f>ROUND(I761*H761,2)</f>
        <v>0</v>
      </c>
      <c r="K761" s="180" t="s">
        <v>171</v>
      </c>
      <c r="L761" s="39"/>
      <c r="M761" s="185" t="s">
        <v>79</v>
      </c>
      <c r="N761" s="186" t="s">
        <v>51</v>
      </c>
      <c r="O761" s="64"/>
      <c r="P761" s="187">
        <f>O761*H761</f>
        <v>0</v>
      </c>
      <c r="Q761" s="187">
        <v>2.4000000000000001E-4</v>
      </c>
      <c r="R761" s="187">
        <f>Q761*H761</f>
        <v>4.9535999999999998E-3</v>
      </c>
      <c r="S761" s="187">
        <v>0</v>
      </c>
      <c r="T761" s="188">
        <f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189" t="s">
        <v>270</v>
      </c>
      <c r="AT761" s="189" t="s">
        <v>167</v>
      </c>
      <c r="AU761" s="189" t="s">
        <v>90</v>
      </c>
      <c r="AY761" s="16" t="s">
        <v>165</v>
      </c>
      <c r="BE761" s="190">
        <f>IF(N761="základní",J761,0)</f>
        <v>0</v>
      </c>
      <c r="BF761" s="190">
        <f>IF(N761="snížená",J761,0)</f>
        <v>0</v>
      </c>
      <c r="BG761" s="190">
        <f>IF(N761="zákl. přenesená",J761,0)</f>
        <v>0</v>
      </c>
      <c r="BH761" s="190">
        <f>IF(N761="sníž. přenesená",J761,0)</f>
        <v>0</v>
      </c>
      <c r="BI761" s="190">
        <f>IF(N761="nulová",J761,0)</f>
        <v>0</v>
      </c>
      <c r="BJ761" s="16" t="s">
        <v>88</v>
      </c>
      <c r="BK761" s="190">
        <f>ROUND(I761*H761,2)</f>
        <v>0</v>
      </c>
      <c r="BL761" s="16" t="s">
        <v>270</v>
      </c>
      <c r="BM761" s="189" t="s">
        <v>1457</v>
      </c>
    </row>
    <row r="762" spans="1:65" s="2" customFormat="1">
      <c r="A762" s="34"/>
      <c r="B762" s="35"/>
      <c r="C762" s="36"/>
      <c r="D762" s="191" t="s">
        <v>174</v>
      </c>
      <c r="E762" s="36"/>
      <c r="F762" s="192" t="s">
        <v>1458</v>
      </c>
      <c r="G762" s="36"/>
      <c r="H762" s="36"/>
      <c r="I762" s="193"/>
      <c r="J762" s="36"/>
      <c r="K762" s="36"/>
      <c r="L762" s="39"/>
      <c r="M762" s="194"/>
      <c r="N762" s="195"/>
      <c r="O762" s="64"/>
      <c r="P762" s="64"/>
      <c r="Q762" s="64"/>
      <c r="R762" s="64"/>
      <c r="S762" s="64"/>
      <c r="T762" s="65"/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T762" s="16" t="s">
        <v>174</v>
      </c>
      <c r="AU762" s="16" t="s">
        <v>90</v>
      </c>
    </row>
    <row r="763" spans="1:65" s="13" customFormat="1">
      <c r="B763" s="196"/>
      <c r="C763" s="197"/>
      <c r="D763" s="198" t="s">
        <v>176</v>
      </c>
      <c r="E763" s="199" t="s">
        <v>79</v>
      </c>
      <c r="F763" s="200" t="s">
        <v>1443</v>
      </c>
      <c r="G763" s="197"/>
      <c r="H763" s="201">
        <v>20.64</v>
      </c>
      <c r="I763" s="202"/>
      <c r="J763" s="197"/>
      <c r="K763" s="197"/>
      <c r="L763" s="203"/>
      <c r="M763" s="204"/>
      <c r="N763" s="205"/>
      <c r="O763" s="205"/>
      <c r="P763" s="205"/>
      <c r="Q763" s="205"/>
      <c r="R763" s="205"/>
      <c r="S763" s="205"/>
      <c r="T763" s="206"/>
      <c r="AT763" s="207" t="s">
        <v>176</v>
      </c>
      <c r="AU763" s="207" t="s">
        <v>90</v>
      </c>
      <c r="AV763" s="13" t="s">
        <v>90</v>
      </c>
      <c r="AW763" s="13" t="s">
        <v>39</v>
      </c>
      <c r="AX763" s="13" t="s">
        <v>81</v>
      </c>
      <c r="AY763" s="207" t="s">
        <v>165</v>
      </c>
    </row>
    <row r="764" spans="1:65" s="2" customFormat="1" ht="24.2" customHeight="1">
      <c r="A764" s="34"/>
      <c r="B764" s="35"/>
      <c r="C764" s="178" t="s">
        <v>1459</v>
      </c>
      <c r="D764" s="178" t="s">
        <v>167</v>
      </c>
      <c r="E764" s="179" t="s">
        <v>1460</v>
      </c>
      <c r="F764" s="180" t="s">
        <v>1461</v>
      </c>
      <c r="G764" s="181" t="s">
        <v>213</v>
      </c>
      <c r="H764" s="182">
        <v>20.64</v>
      </c>
      <c r="I764" s="183"/>
      <c r="J764" s="184">
        <f>ROUND(I764*H764,2)</f>
        <v>0</v>
      </c>
      <c r="K764" s="180" t="s">
        <v>171</v>
      </c>
      <c r="L764" s="39"/>
      <c r="M764" s="185" t="s">
        <v>79</v>
      </c>
      <c r="N764" s="186" t="s">
        <v>51</v>
      </c>
      <c r="O764" s="64"/>
      <c r="P764" s="187">
        <f>O764*H764</f>
        <v>0</v>
      </c>
      <c r="Q764" s="187">
        <v>3.5000000000000001E-3</v>
      </c>
      <c r="R764" s="187">
        <f>Q764*H764</f>
        <v>7.2239999999999999E-2</v>
      </c>
      <c r="S764" s="187">
        <v>0</v>
      </c>
      <c r="T764" s="188">
        <f>S764*H764</f>
        <v>0</v>
      </c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R764" s="189" t="s">
        <v>270</v>
      </c>
      <c r="AT764" s="189" t="s">
        <v>167</v>
      </c>
      <c r="AU764" s="189" t="s">
        <v>90</v>
      </c>
      <c r="AY764" s="16" t="s">
        <v>165</v>
      </c>
      <c r="BE764" s="190">
        <f>IF(N764="základní",J764,0)</f>
        <v>0</v>
      </c>
      <c r="BF764" s="190">
        <f>IF(N764="snížená",J764,0)</f>
        <v>0</v>
      </c>
      <c r="BG764" s="190">
        <f>IF(N764="zákl. přenesená",J764,0)</f>
        <v>0</v>
      </c>
      <c r="BH764" s="190">
        <f>IF(N764="sníž. přenesená",J764,0)</f>
        <v>0</v>
      </c>
      <c r="BI764" s="190">
        <f>IF(N764="nulová",J764,0)</f>
        <v>0</v>
      </c>
      <c r="BJ764" s="16" t="s">
        <v>88</v>
      </c>
      <c r="BK764" s="190">
        <f>ROUND(I764*H764,2)</f>
        <v>0</v>
      </c>
      <c r="BL764" s="16" t="s">
        <v>270</v>
      </c>
      <c r="BM764" s="189" t="s">
        <v>1462</v>
      </c>
    </row>
    <row r="765" spans="1:65" s="2" customFormat="1">
      <c r="A765" s="34"/>
      <c r="B765" s="35"/>
      <c r="C765" s="36"/>
      <c r="D765" s="191" t="s">
        <v>174</v>
      </c>
      <c r="E765" s="36"/>
      <c r="F765" s="192" t="s">
        <v>1463</v>
      </c>
      <c r="G765" s="36"/>
      <c r="H765" s="36"/>
      <c r="I765" s="193"/>
      <c r="J765" s="36"/>
      <c r="K765" s="36"/>
      <c r="L765" s="39"/>
      <c r="M765" s="194"/>
      <c r="N765" s="195"/>
      <c r="O765" s="64"/>
      <c r="P765" s="64"/>
      <c r="Q765" s="64"/>
      <c r="R765" s="64"/>
      <c r="S765" s="64"/>
      <c r="T765" s="65"/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T765" s="16" t="s">
        <v>174</v>
      </c>
      <c r="AU765" s="16" t="s">
        <v>90</v>
      </c>
    </row>
    <row r="766" spans="1:65" s="2" customFormat="1" ht="24.2" customHeight="1">
      <c r="A766" s="34"/>
      <c r="B766" s="35"/>
      <c r="C766" s="178" t="s">
        <v>1464</v>
      </c>
      <c r="D766" s="178" t="s">
        <v>167</v>
      </c>
      <c r="E766" s="179" t="s">
        <v>1465</v>
      </c>
      <c r="F766" s="180" t="s">
        <v>1466</v>
      </c>
      <c r="G766" s="181" t="s">
        <v>343</v>
      </c>
      <c r="H766" s="182">
        <v>25.75</v>
      </c>
      <c r="I766" s="183"/>
      <c r="J766" s="184">
        <f>ROUND(I766*H766,2)</f>
        <v>0</v>
      </c>
      <c r="K766" s="180" t="s">
        <v>171</v>
      </c>
      <c r="L766" s="39"/>
      <c r="M766" s="185" t="s">
        <v>79</v>
      </c>
      <c r="N766" s="186" t="s">
        <v>51</v>
      </c>
      <c r="O766" s="64"/>
      <c r="P766" s="187">
        <f>O766*H766</f>
        <v>0</v>
      </c>
      <c r="Q766" s="187">
        <v>3.12013E-3</v>
      </c>
      <c r="R766" s="187">
        <f>Q766*H766</f>
        <v>8.0343347499999995E-2</v>
      </c>
      <c r="S766" s="187">
        <v>0</v>
      </c>
      <c r="T766" s="188">
        <f>S766*H766</f>
        <v>0</v>
      </c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R766" s="189" t="s">
        <v>270</v>
      </c>
      <c r="AT766" s="189" t="s">
        <v>167</v>
      </c>
      <c r="AU766" s="189" t="s">
        <v>90</v>
      </c>
      <c r="AY766" s="16" t="s">
        <v>165</v>
      </c>
      <c r="BE766" s="190">
        <f>IF(N766="základní",J766,0)</f>
        <v>0</v>
      </c>
      <c r="BF766" s="190">
        <f>IF(N766="snížená",J766,0)</f>
        <v>0</v>
      </c>
      <c r="BG766" s="190">
        <f>IF(N766="zákl. přenesená",J766,0)</f>
        <v>0</v>
      </c>
      <c r="BH766" s="190">
        <f>IF(N766="sníž. přenesená",J766,0)</f>
        <v>0</v>
      </c>
      <c r="BI766" s="190">
        <f>IF(N766="nulová",J766,0)</f>
        <v>0</v>
      </c>
      <c r="BJ766" s="16" t="s">
        <v>88</v>
      </c>
      <c r="BK766" s="190">
        <f>ROUND(I766*H766,2)</f>
        <v>0</v>
      </c>
      <c r="BL766" s="16" t="s">
        <v>270</v>
      </c>
      <c r="BM766" s="189" t="s">
        <v>1467</v>
      </c>
    </row>
    <row r="767" spans="1:65" s="2" customFormat="1">
      <c r="A767" s="34"/>
      <c r="B767" s="35"/>
      <c r="C767" s="36"/>
      <c r="D767" s="191" t="s">
        <v>174</v>
      </c>
      <c r="E767" s="36"/>
      <c r="F767" s="192" t="s">
        <v>1468</v>
      </c>
      <c r="G767" s="36"/>
      <c r="H767" s="36"/>
      <c r="I767" s="193"/>
      <c r="J767" s="36"/>
      <c r="K767" s="36"/>
      <c r="L767" s="39"/>
      <c r="M767" s="194"/>
      <c r="N767" s="195"/>
      <c r="O767" s="64"/>
      <c r="P767" s="64"/>
      <c r="Q767" s="64"/>
      <c r="R767" s="64"/>
      <c r="S767" s="64"/>
      <c r="T767" s="65"/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T767" s="16" t="s">
        <v>174</v>
      </c>
      <c r="AU767" s="16" t="s">
        <v>90</v>
      </c>
    </row>
    <row r="768" spans="1:65" s="13" customFormat="1">
      <c r="B768" s="196"/>
      <c r="C768" s="197"/>
      <c r="D768" s="198" t="s">
        <v>176</v>
      </c>
      <c r="E768" s="199" t="s">
        <v>79</v>
      </c>
      <c r="F768" s="200" t="s">
        <v>1469</v>
      </c>
      <c r="G768" s="197"/>
      <c r="H768" s="201">
        <v>13</v>
      </c>
      <c r="I768" s="202"/>
      <c r="J768" s="197"/>
      <c r="K768" s="197"/>
      <c r="L768" s="203"/>
      <c r="M768" s="204"/>
      <c r="N768" s="205"/>
      <c r="O768" s="205"/>
      <c r="P768" s="205"/>
      <c r="Q768" s="205"/>
      <c r="R768" s="205"/>
      <c r="S768" s="205"/>
      <c r="T768" s="206"/>
      <c r="AT768" s="207" t="s">
        <v>176</v>
      </c>
      <c r="AU768" s="207" t="s">
        <v>90</v>
      </c>
      <c r="AV768" s="13" t="s">
        <v>90</v>
      </c>
      <c r="AW768" s="13" t="s">
        <v>39</v>
      </c>
      <c r="AX768" s="13" t="s">
        <v>81</v>
      </c>
      <c r="AY768" s="207" t="s">
        <v>165</v>
      </c>
    </row>
    <row r="769" spans="1:65" s="13" customFormat="1">
      <c r="B769" s="196"/>
      <c r="C769" s="197"/>
      <c r="D769" s="198" t="s">
        <v>176</v>
      </c>
      <c r="E769" s="199" t="s">
        <v>79</v>
      </c>
      <c r="F769" s="200" t="s">
        <v>1470</v>
      </c>
      <c r="G769" s="197"/>
      <c r="H769" s="201">
        <v>12.75</v>
      </c>
      <c r="I769" s="202"/>
      <c r="J769" s="197"/>
      <c r="K769" s="197"/>
      <c r="L769" s="203"/>
      <c r="M769" s="204"/>
      <c r="N769" s="205"/>
      <c r="O769" s="205"/>
      <c r="P769" s="205"/>
      <c r="Q769" s="205"/>
      <c r="R769" s="205"/>
      <c r="S769" s="205"/>
      <c r="T769" s="206"/>
      <c r="AT769" s="207" t="s">
        <v>176</v>
      </c>
      <c r="AU769" s="207" t="s">
        <v>90</v>
      </c>
      <c r="AV769" s="13" t="s">
        <v>90</v>
      </c>
      <c r="AW769" s="13" t="s">
        <v>39</v>
      </c>
      <c r="AX769" s="13" t="s">
        <v>81</v>
      </c>
      <c r="AY769" s="207" t="s">
        <v>165</v>
      </c>
    </row>
    <row r="770" spans="1:65" s="2" customFormat="1" ht="44.25" customHeight="1">
      <c r="A770" s="34"/>
      <c r="B770" s="35"/>
      <c r="C770" s="178" t="s">
        <v>1471</v>
      </c>
      <c r="D770" s="178" t="s">
        <v>167</v>
      </c>
      <c r="E770" s="179" t="s">
        <v>1472</v>
      </c>
      <c r="F770" s="180" t="s">
        <v>1473</v>
      </c>
      <c r="G770" s="181" t="s">
        <v>681</v>
      </c>
      <c r="H770" s="219"/>
      <c r="I770" s="183"/>
      <c r="J770" s="184">
        <f>ROUND(I770*H770,2)</f>
        <v>0</v>
      </c>
      <c r="K770" s="180" t="s">
        <v>171</v>
      </c>
      <c r="L770" s="39"/>
      <c r="M770" s="185" t="s">
        <v>79</v>
      </c>
      <c r="N770" s="186" t="s">
        <v>51</v>
      </c>
      <c r="O770" s="64"/>
      <c r="P770" s="187">
        <f>O770*H770</f>
        <v>0</v>
      </c>
      <c r="Q770" s="187">
        <v>0</v>
      </c>
      <c r="R770" s="187">
        <f>Q770*H770</f>
        <v>0</v>
      </c>
      <c r="S770" s="187">
        <v>0</v>
      </c>
      <c r="T770" s="188">
        <f>S770*H770</f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89" t="s">
        <v>270</v>
      </c>
      <c r="AT770" s="189" t="s">
        <v>167</v>
      </c>
      <c r="AU770" s="189" t="s">
        <v>90</v>
      </c>
      <c r="AY770" s="16" t="s">
        <v>165</v>
      </c>
      <c r="BE770" s="190">
        <f>IF(N770="základní",J770,0)</f>
        <v>0</v>
      </c>
      <c r="BF770" s="190">
        <f>IF(N770="snížená",J770,0)</f>
        <v>0</v>
      </c>
      <c r="BG770" s="190">
        <f>IF(N770="zákl. přenesená",J770,0)</f>
        <v>0</v>
      </c>
      <c r="BH770" s="190">
        <f>IF(N770="sníž. přenesená",J770,0)</f>
        <v>0</v>
      </c>
      <c r="BI770" s="190">
        <f>IF(N770="nulová",J770,0)</f>
        <v>0</v>
      </c>
      <c r="BJ770" s="16" t="s">
        <v>88</v>
      </c>
      <c r="BK770" s="190">
        <f>ROUND(I770*H770,2)</f>
        <v>0</v>
      </c>
      <c r="BL770" s="16" t="s">
        <v>270</v>
      </c>
      <c r="BM770" s="189" t="s">
        <v>1474</v>
      </c>
    </row>
    <row r="771" spans="1:65" s="2" customFormat="1">
      <c r="A771" s="34"/>
      <c r="B771" s="35"/>
      <c r="C771" s="36"/>
      <c r="D771" s="191" t="s">
        <v>174</v>
      </c>
      <c r="E771" s="36"/>
      <c r="F771" s="192" t="s">
        <v>1475</v>
      </c>
      <c r="G771" s="36"/>
      <c r="H771" s="36"/>
      <c r="I771" s="193"/>
      <c r="J771" s="36"/>
      <c r="K771" s="36"/>
      <c r="L771" s="39"/>
      <c r="M771" s="194"/>
      <c r="N771" s="195"/>
      <c r="O771" s="64"/>
      <c r="P771" s="64"/>
      <c r="Q771" s="64"/>
      <c r="R771" s="64"/>
      <c r="S771" s="64"/>
      <c r="T771" s="65"/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T771" s="16" t="s">
        <v>174</v>
      </c>
      <c r="AU771" s="16" t="s">
        <v>90</v>
      </c>
    </row>
    <row r="772" spans="1:65" s="12" customFormat="1" ht="22.9" customHeight="1">
      <c r="B772" s="162"/>
      <c r="C772" s="163"/>
      <c r="D772" s="164" t="s">
        <v>80</v>
      </c>
      <c r="E772" s="176" t="s">
        <v>1476</v>
      </c>
      <c r="F772" s="176" t="s">
        <v>1477</v>
      </c>
      <c r="G772" s="163"/>
      <c r="H772" s="163"/>
      <c r="I772" s="166"/>
      <c r="J772" s="177">
        <f>BK772</f>
        <v>0</v>
      </c>
      <c r="K772" s="163"/>
      <c r="L772" s="168"/>
      <c r="M772" s="169"/>
      <c r="N772" s="170"/>
      <c r="O772" s="170"/>
      <c r="P772" s="171">
        <f>SUM(P773:P803)</f>
        <v>0</v>
      </c>
      <c r="Q772" s="170"/>
      <c r="R772" s="171">
        <f>SUM(R773:R803)</f>
        <v>2.0233302000000002</v>
      </c>
      <c r="S772" s="170"/>
      <c r="T772" s="172">
        <f>SUM(T773:T803)</f>
        <v>0</v>
      </c>
      <c r="AR772" s="173" t="s">
        <v>90</v>
      </c>
      <c r="AT772" s="174" t="s">
        <v>80</v>
      </c>
      <c r="AU772" s="174" t="s">
        <v>88</v>
      </c>
      <c r="AY772" s="173" t="s">
        <v>165</v>
      </c>
      <c r="BK772" s="175">
        <f>SUM(BK773:BK803)</f>
        <v>0</v>
      </c>
    </row>
    <row r="773" spans="1:65" s="2" customFormat="1" ht="24.2" customHeight="1">
      <c r="A773" s="34"/>
      <c r="B773" s="35"/>
      <c r="C773" s="178" t="s">
        <v>1478</v>
      </c>
      <c r="D773" s="178" t="s">
        <v>167</v>
      </c>
      <c r="E773" s="179" t="s">
        <v>1479</v>
      </c>
      <c r="F773" s="180" t="s">
        <v>1480</v>
      </c>
      <c r="G773" s="181" t="s">
        <v>213</v>
      </c>
      <c r="H773" s="182">
        <v>71.680000000000007</v>
      </c>
      <c r="I773" s="183"/>
      <c r="J773" s="184">
        <f>ROUND(I773*H773,2)</f>
        <v>0</v>
      </c>
      <c r="K773" s="180" t="s">
        <v>171</v>
      </c>
      <c r="L773" s="39"/>
      <c r="M773" s="185" t="s">
        <v>79</v>
      </c>
      <c r="N773" s="186" t="s">
        <v>51</v>
      </c>
      <c r="O773" s="64"/>
      <c r="P773" s="187">
        <f>O773*H773</f>
        <v>0</v>
      </c>
      <c r="Q773" s="187">
        <v>0</v>
      </c>
      <c r="R773" s="187">
        <f>Q773*H773</f>
        <v>0</v>
      </c>
      <c r="S773" s="187">
        <v>0</v>
      </c>
      <c r="T773" s="188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89" t="s">
        <v>270</v>
      </c>
      <c r="AT773" s="189" t="s">
        <v>167</v>
      </c>
      <c r="AU773" s="189" t="s">
        <v>90</v>
      </c>
      <c r="AY773" s="16" t="s">
        <v>165</v>
      </c>
      <c r="BE773" s="190">
        <f>IF(N773="základní",J773,0)</f>
        <v>0</v>
      </c>
      <c r="BF773" s="190">
        <f>IF(N773="snížená",J773,0)</f>
        <v>0</v>
      </c>
      <c r="BG773" s="190">
        <f>IF(N773="zákl. přenesená",J773,0)</f>
        <v>0</v>
      </c>
      <c r="BH773" s="190">
        <f>IF(N773="sníž. přenesená",J773,0)</f>
        <v>0</v>
      </c>
      <c r="BI773" s="190">
        <f>IF(N773="nulová",J773,0)</f>
        <v>0</v>
      </c>
      <c r="BJ773" s="16" t="s">
        <v>88</v>
      </c>
      <c r="BK773" s="190">
        <f>ROUND(I773*H773,2)</f>
        <v>0</v>
      </c>
      <c r="BL773" s="16" t="s">
        <v>270</v>
      </c>
      <c r="BM773" s="189" t="s">
        <v>1481</v>
      </c>
    </row>
    <row r="774" spans="1:65" s="2" customFormat="1">
      <c r="A774" s="34"/>
      <c r="B774" s="35"/>
      <c r="C774" s="36"/>
      <c r="D774" s="191" t="s">
        <v>174</v>
      </c>
      <c r="E774" s="36"/>
      <c r="F774" s="192" t="s">
        <v>1482</v>
      </c>
      <c r="G774" s="36"/>
      <c r="H774" s="36"/>
      <c r="I774" s="193"/>
      <c r="J774" s="36"/>
      <c r="K774" s="36"/>
      <c r="L774" s="39"/>
      <c r="M774" s="194"/>
      <c r="N774" s="195"/>
      <c r="O774" s="64"/>
      <c r="P774" s="64"/>
      <c r="Q774" s="64"/>
      <c r="R774" s="64"/>
      <c r="S774" s="64"/>
      <c r="T774" s="65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T774" s="16" t="s">
        <v>174</v>
      </c>
      <c r="AU774" s="16" t="s">
        <v>90</v>
      </c>
    </row>
    <row r="775" spans="1:65" s="13" customFormat="1">
      <c r="B775" s="196"/>
      <c r="C775" s="197"/>
      <c r="D775" s="198" t="s">
        <v>176</v>
      </c>
      <c r="E775" s="199" t="s">
        <v>79</v>
      </c>
      <c r="F775" s="200" t="s">
        <v>1483</v>
      </c>
      <c r="G775" s="197"/>
      <c r="H775" s="201">
        <v>71.680000000000007</v>
      </c>
      <c r="I775" s="202"/>
      <c r="J775" s="197"/>
      <c r="K775" s="197"/>
      <c r="L775" s="203"/>
      <c r="M775" s="204"/>
      <c r="N775" s="205"/>
      <c r="O775" s="205"/>
      <c r="P775" s="205"/>
      <c r="Q775" s="205"/>
      <c r="R775" s="205"/>
      <c r="S775" s="205"/>
      <c r="T775" s="206"/>
      <c r="AT775" s="207" t="s">
        <v>176</v>
      </c>
      <c r="AU775" s="207" t="s">
        <v>90</v>
      </c>
      <c r="AV775" s="13" t="s">
        <v>90</v>
      </c>
      <c r="AW775" s="13" t="s">
        <v>39</v>
      </c>
      <c r="AX775" s="13" t="s">
        <v>81</v>
      </c>
      <c r="AY775" s="207" t="s">
        <v>165</v>
      </c>
    </row>
    <row r="776" spans="1:65" s="2" customFormat="1" ht="24.2" customHeight="1">
      <c r="A776" s="34"/>
      <c r="B776" s="35"/>
      <c r="C776" s="178" t="s">
        <v>1484</v>
      </c>
      <c r="D776" s="178" t="s">
        <v>167</v>
      </c>
      <c r="E776" s="179" t="s">
        <v>1485</v>
      </c>
      <c r="F776" s="180" t="s">
        <v>1486</v>
      </c>
      <c r="G776" s="181" t="s">
        <v>213</v>
      </c>
      <c r="H776" s="182">
        <v>71.680000000000007</v>
      </c>
      <c r="I776" s="183"/>
      <c r="J776" s="184">
        <f>ROUND(I776*H776,2)</f>
        <v>0</v>
      </c>
      <c r="K776" s="180" t="s">
        <v>171</v>
      </c>
      <c r="L776" s="39"/>
      <c r="M776" s="185" t="s">
        <v>79</v>
      </c>
      <c r="N776" s="186" t="s">
        <v>51</v>
      </c>
      <c r="O776" s="64"/>
      <c r="P776" s="187">
        <f>O776*H776</f>
        <v>0</v>
      </c>
      <c r="Q776" s="187">
        <v>2.9999999999999997E-4</v>
      </c>
      <c r="R776" s="187">
        <f>Q776*H776</f>
        <v>2.1503999999999999E-2</v>
      </c>
      <c r="S776" s="187">
        <v>0</v>
      </c>
      <c r="T776" s="188">
        <f>S776*H776</f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189" t="s">
        <v>270</v>
      </c>
      <c r="AT776" s="189" t="s">
        <v>167</v>
      </c>
      <c r="AU776" s="189" t="s">
        <v>90</v>
      </c>
      <c r="AY776" s="16" t="s">
        <v>165</v>
      </c>
      <c r="BE776" s="190">
        <f>IF(N776="základní",J776,0)</f>
        <v>0</v>
      </c>
      <c r="BF776" s="190">
        <f>IF(N776="snížená",J776,0)</f>
        <v>0</v>
      </c>
      <c r="BG776" s="190">
        <f>IF(N776="zákl. přenesená",J776,0)</f>
        <v>0</v>
      </c>
      <c r="BH776" s="190">
        <f>IF(N776="sníž. přenesená",J776,0)</f>
        <v>0</v>
      </c>
      <c r="BI776" s="190">
        <f>IF(N776="nulová",J776,0)</f>
        <v>0</v>
      </c>
      <c r="BJ776" s="16" t="s">
        <v>88</v>
      </c>
      <c r="BK776" s="190">
        <f>ROUND(I776*H776,2)</f>
        <v>0</v>
      </c>
      <c r="BL776" s="16" t="s">
        <v>270</v>
      </c>
      <c r="BM776" s="189" t="s">
        <v>1487</v>
      </c>
    </row>
    <row r="777" spans="1:65" s="2" customFormat="1">
      <c r="A777" s="34"/>
      <c r="B777" s="35"/>
      <c r="C777" s="36"/>
      <c r="D777" s="191" t="s">
        <v>174</v>
      </c>
      <c r="E777" s="36"/>
      <c r="F777" s="192" t="s">
        <v>1488</v>
      </c>
      <c r="G777" s="36"/>
      <c r="H777" s="36"/>
      <c r="I777" s="193"/>
      <c r="J777" s="36"/>
      <c r="K777" s="36"/>
      <c r="L777" s="39"/>
      <c r="M777" s="194"/>
      <c r="N777" s="195"/>
      <c r="O777" s="64"/>
      <c r="P777" s="64"/>
      <c r="Q777" s="64"/>
      <c r="R777" s="64"/>
      <c r="S777" s="64"/>
      <c r="T777" s="65"/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T777" s="16" t="s">
        <v>174</v>
      </c>
      <c r="AU777" s="16" t="s">
        <v>90</v>
      </c>
    </row>
    <row r="778" spans="1:65" s="13" customFormat="1">
      <c r="B778" s="196"/>
      <c r="C778" s="197"/>
      <c r="D778" s="198" t="s">
        <v>176</v>
      </c>
      <c r="E778" s="199" t="s">
        <v>79</v>
      </c>
      <c r="F778" s="200" t="s">
        <v>1483</v>
      </c>
      <c r="G778" s="197"/>
      <c r="H778" s="201">
        <v>71.680000000000007</v>
      </c>
      <c r="I778" s="202"/>
      <c r="J778" s="197"/>
      <c r="K778" s="197"/>
      <c r="L778" s="203"/>
      <c r="M778" s="204"/>
      <c r="N778" s="205"/>
      <c r="O778" s="205"/>
      <c r="P778" s="205"/>
      <c r="Q778" s="205"/>
      <c r="R778" s="205"/>
      <c r="S778" s="205"/>
      <c r="T778" s="206"/>
      <c r="AT778" s="207" t="s">
        <v>176</v>
      </c>
      <c r="AU778" s="207" t="s">
        <v>90</v>
      </c>
      <c r="AV778" s="13" t="s">
        <v>90</v>
      </c>
      <c r="AW778" s="13" t="s">
        <v>39</v>
      </c>
      <c r="AX778" s="13" t="s">
        <v>81</v>
      </c>
      <c r="AY778" s="207" t="s">
        <v>165</v>
      </c>
    </row>
    <row r="779" spans="1:65" s="2" customFormat="1" ht="37.9" customHeight="1">
      <c r="A779" s="34"/>
      <c r="B779" s="35"/>
      <c r="C779" s="178" t="s">
        <v>1489</v>
      </c>
      <c r="D779" s="178" t="s">
        <v>167</v>
      </c>
      <c r="E779" s="179" t="s">
        <v>1490</v>
      </c>
      <c r="F779" s="180" t="s">
        <v>1491</v>
      </c>
      <c r="G779" s="181" t="s">
        <v>213</v>
      </c>
      <c r="H779" s="182">
        <v>71.680000000000007</v>
      </c>
      <c r="I779" s="183"/>
      <c r="J779" s="184">
        <f>ROUND(I779*H779,2)</f>
        <v>0</v>
      </c>
      <c r="K779" s="180" t="s">
        <v>171</v>
      </c>
      <c r="L779" s="39"/>
      <c r="M779" s="185" t="s">
        <v>79</v>
      </c>
      <c r="N779" s="186" t="s">
        <v>51</v>
      </c>
      <c r="O779" s="64"/>
      <c r="P779" s="187">
        <f>O779*H779</f>
        <v>0</v>
      </c>
      <c r="Q779" s="187">
        <v>6.0499999999999998E-3</v>
      </c>
      <c r="R779" s="187">
        <f>Q779*H779</f>
        <v>0.43366400000000005</v>
      </c>
      <c r="S779" s="187">
        <v>0</v>
      </c>
      <c r="T779" s="188">
        <f>S779*H779</f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89" t="s">
        <v>270</v>
      </c>
      <c r="AT779" s="189" t="s">
        <v>167</v>
      </c>
      <c r="AU779" s="189" t="s">
        <v>90</v>
      </c>
      <c r="AY779" s="16" t="s">
        <v>165</v>
      </c>
      <c r="BE779" s="190">
        <f>IF(N779="základní",J779,0)</f>
        <v>0</v>
      </c>
      <c r="BF779" s="190">
        <f>IF(N779="snížená",J779,0)</f>
        <v>0</v>
      </c>
      <c r="BG779" s="190">
        <f>IF(N779="zákl. přenesená",J779,0)</f>
        <v>0</v>
      </c>
      <c r="BH779" s="190">
        <f>IF(N779="sníž. přenesená",J779,0)</f>
        <v>0</v>
      </c>
      <c r="BI779" s="190">
        <f>IF(N779="nulová",J779,0)</f>
        <v>0</v>
      </c>
      <c r="BJ779" s="16" t="s">
        <v>88</v>
      </c>
      <c r="BK779" s="190">
        <f>ROUND(I779*H779,2)</f>
        <v>0</v>
      </c>
      <c r="BL779" s="16" t="s">
        <v>270</v>
      </c>
      <c r="BM779" s="189" t="s">
        <v>1492</v>
      </c>
    </row>
    <row r="780" spans="1:65" s="2" customFormat="1">
      <c r="A780" s="34"/>
      <c r="B780" s="35"/>
      <c r="C780" s="36"/>
      <c r="D780" s="191" t="s">
        <v>174</v>
      </c>
      <c r="E780" s="36"/>
      <c r="F780" s="192" t="s">
        <v>1493</v>
      </c>
      <c r="G780" s="36"/>
      <c r="H780" s="36"/>
      <c r="I780" s="193"/>
      <c r="J780" s="36"/>
      <c r="K780" s="36"/>
      <c r="L780" s="39"/>
      <c r="M780" s="194"/>
      <c r="N780" s="195"/>
      <c r="O780" s="64"/>
      <c r="P780" s="64"/>
      <c r="Q780" s="64"/>
      <c r="R780" s="64"/>
      <c r="S780" s="64"/>
      <c r="T780" s="65"/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T780" s="16" t="s">
        <v>174</v>
      </c>
      <c r="AU780" s="16" t="s">
        <v>90</v>
      </c>
    </row>
    <row r="781" spans="1:65" s="13" customFormat="1" ht="22.5">
      <c r="B781" s="196"/>
      <c r="C781" s="197"/>
      <c r="D781" s="198" t="s">
        <v>176</v>
      </c>
      <c r="E781" s="199" t="s">
        <v>79</v>
      </c>
      <c r="F781" s="200" t="s">
        <v>1494</v>
      </c>
      <c r="G781" s="197"/>
      <c r="H781" s="201">
        <v>32.93</v>
      </c>
      <c r="I781" s="202"/>
      <c r="J781" s="197"/>
      <c r="K781" s="197"/>
      <c r="L781" s="203"/>
      <c r="M781" s="204"/>
      <c r="N781" s="205"/>
      <c r="O781" s="205"/>
      <c r="P781" s="205"/>
      <c r="Q781" s="205"/>
      <c r="R781" s="205"/>
      <c r="S781" s="205"/>
      <c r="T781" s="206"/>
      <c r="AT781" s="207" t="s">
        <v>176</v>
      </c>
      <c r="AU781" s="207" t="s">
        <v>90</v>
      </c>
      <c r="AV781" s="13" t="s">
        <v>90</v>
      </c>
      <c r="AW781" s="13" t="s">
        <v>39</v>
      </c>
      <c r="AX781" s="13" t="s">
        <v>81</v>
      </c>
      <c r="AY781" s="207" t="s">
        <v>165</v>
      </c>
    </row>
    <row r="782" spans="1:65" s="13" customFormat="1" ht="22.5">
      <c r="B782" s="196"/>
      <c r="C782" s="197"/>
      <c r="D782" s="198" t="s">
        <v>176</v>
      </c>
      <c r="E782" s="199" t="s">
        <v>79</v>
      </c>
      <c r="F782" s="200" t="s">
        <v>1495</v>
      </c>
      <c r="G782" s="197"/>
      <c r="H782" s="201">
        <v>35.450000000000003</v>
      </c>
      <c r="I782" s="202"/>
      <c r="J782" s="197"/>
      <c r="K782" s="197"/>
      <c r="L782" s="203"/>
      <c r="M782" s="204"/>
      <c r="N782" s="205"/>
      <c r="O782" s="205"/>
      <c r="P782" s="205"/>
      <c r="Q782" s="205"/>
      <c r="R782" s="205"/>
      <c r="S782" s="205"/>
      <c r="T782" s="206"/>
      <c r="AT782" s="207" t="s">
        <v>176</v>
      </c>
      <c r="AU782" s="207" t="s">
        <v>90</v>
      </c>
      <c r="AV782" s="13" t="s">
        <v>90</v>
      </c>
      <c r="AW782" s="13" t="s">
        <v>39</v>
      </c>
      <c r="AX782" s="13" t="s">
        <v>81</v>
      </c>
      <c r="AY782" s="207" t="s">
        <v>165</v>
      </c>
    </row>
    <row r="783" spans="1:65" s="13" customFormat="1">
      <c r="B783" s="196"/>
      <c r="C783" s="197"/>
      <c r="D783" s="198" t="s">
        <v>176</v>
      </c>
      <c r="E783" s="199" t="s">
        <v>79</v>
      </c>
      <c r="F783" s="200" t="s">
        <v>1496</v>
      </c>
      <c r="G783" s="197"/>
      <c r="H783" s="201">
        <v>3.3</v>
      </c>
      <c r="I783" s="202"/>
      <c r="J783" s="197"/>
      <c r="K783" s="197"/>
      <c r="L783" s="203"/>
      <c r="M783" s="204"/>
      <c r="N783" s="205"/>
      <c r="O783" s="205"/>
      <c r="P783" s="205"/>
      <c r="Q783" s="205"/>
      <c r="R783" s="205"/>
      <c r="S783" s="205"/>
      <c r="T783" s="206"/>
      <c r="AT783" s="207" t="s">
        <v>176</v>
      </c>
      <c r="AU783" s="207" t="s">
        <v>90</v>
      </c>
      <c r="AV783" s="13" t="s">
        <v>90</v>
      </c>
      <c r="AW783" s="13" t="s">
        <v>39</v>
      </c>
      <c r="AX783" s="13" t="s">
        <v>81</v>
      </c>
      <c r="AY783" s="207" t="s">
        <v>165</v>
      </c>
    </row>
    <row r="784" spans="1:65" s="2" customFormat="1" ht="33" customHeight="1">
      <c r="A784" s="34"/>
      <c r="B784" s="35"/>
      <c r="C784" s="208" t="s">
        <v>1497</v>
      </c>
      <c r="D784" s="208" t="s">
        <v>322</v>
      </c>
      <c r="E784" s="209" t="s">
        <v>1498</v>
      </c>
      <c r="F784" s="210" t="s">
        <v>1499</v>
      </c>
      <c r="G784" s="211" t="s">
        <v>213</v>
      </c>
      <c r="H784" s="212">
        <v>78.847999999999999</v>
      </c>
      <c r="I784" s="213"/>
      <c r="J784" s="214">
        <f>ROUND(I784*H784,2)</f>
        <v>0</v>
      </c>
      <c r="K784" s="210" t="s">
        <v>171</v>
      </c>
      <c r="L784" s="215"/>
      <c r="M784" s="216" t="s">
        <v>79</v>
      </c>
      <c r="N784" s="217" t="s">
        <v>51</v>
      </c>
      <c r="O784" s="64"/>
      <c r="P784" s="187">
        <f>O784*H784</f>
        <v>0</v>
      </c>
      <c r="Q784" s="187">
        <v>1.9199999999999998E-2</v>
      </c>
      <c r="R784" s="187">
        <f>Q784*H784</f>
        <v>1.5138815999999999</v>
      </c>
      <c r="S784" s="187">
        <v>0</v>
      </c>
      <c r="T784" s="188">
        <f>S784*H784</f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89" t="s">
        <v>375</v>
      </c>
      <c r="AT784" s="189" t="s">
        <v>322</v>
      </c>
      <c r="AU784" s="189" t="s">
        <v>90</v>
      </c>
      <c r="AY784" s="16" t="s">
        <v>165</v>
      </c>
      <c r="BE784" s="190">
        <f>IF(N784="základní",J784,0)</f>
        <v>0</v>
      </c>
      <c r="BF784" s="190">
        <f>IF(N784="snížená",J784,0)</f>
        <v>0</v>
      </c>
      <c r="BG784" s="190">
        <f>IF(N784="zákl. přenesená",J784,0)</f>
        <v>0</v>
      </c>
      <c r="BH784" s="190">
        <f>IF(N784="sníž. přenesená",J784,0)</f>
        <v>0</v>
      </c>
      <c r="BI784" s="190">
        <f>IF(N784="nulová",J784,0)</f>
        <v>0</v>
      </c>
      <c r="BJ784" s="16" t="s">
        <v>88</v>
      </c>
      <c r="BK784" s="190">
        <f>ROUND(I784*H784,2)</f>
        <v>0</v>
      </c>
      <c r="BL784" s="16" t="s">
        <v>270</v>
      </c>
      <c r="BM784" s="189" t="s">
        <v>1500</v>
      </c>
    </row>
    <row r="785" spans="1:65" s="13" customFormat="1">
      <c r="B785" s="196"/>
      <c r="C785" s="197"/>
      <c r="D785" s="198" t="s">
        <v>176</v>
      </c>
      <c r="E785" s="197"/>
      <c r="F785" s="200" t="s">
        <v>1501</v>
      </c>
      <c r="G785" s="197"/>
      <c r="H785" s="201">
        <v>78.847999999999999</v>
      </c>
      <c r="I785" s="202"/>
      <c r="J785" s="197"/>
      <c r="K785" s="197"/>
      <c r="L785" s="203"/>
      <c r="M785" s="204"/>
      <c r="N785" s="205"/>
      <c r="O785" s="205"/>
      <c r="P785" s="205"/>
      <c r="Q785" s="205"/>
      <c r="R785" s="205"/>
      <c r="S785" s="205"/>
      <c r="T785" s="206"/>
      <c r="AT785" s="207" t="s">
        <v>176</v>
      </c>
      <c r="AU785" s="207" t="s">
        <v>90</v>
      </c>
      <c r="AV785" s="13" t="s">
        <v>90</v>
      </c>
      <c r="AW785" s="13" t="s">
        <v>4</v>
      </c>
      <c r="AX785" s="13" t="s">
        <v>88</v>
      </c>
      <c r="AY785" s="207" t="s">
        <v>165</v>
      </c>
    </row>
    <row r="786" spans="1:65" s="2" customFormat="1" ht="33" customHeight="1">
      <c r="A786" s="34"/>
      <c r="B786" s="35"/>
      <c r="C786" s="178" t="s">
        <v>1502</v>
      </c>
      <c r="D786" s="178" t="s">
        <v>167</v>
      </c>
      <c r="E786" s="179" t="s">
        <v>1503</v>
      </c>
      <c r="F786" s="180" t="s">
        <v>1504</v>
      </c>
      <c r="G786" s="181" t="s">
        <v>213</v>
      </c>
      <c r="H786" s="182">
        <v>71.680000000000007</v>
      </c>
      <c r="I786" s="183"/>
      <c r="J786" s="184">
        <f>ROUND(I786*H786,2)</f>
        <v>0</v>
      </c>
      <c r="K786" s="180" t="s">
        <v>171</v>
      </c>
      <c r="L786" s="39"/>
      <c r="M786" s="185" t="s">
        <v>79</v>
      </c>
      <c r="N786" s="186" t="s">
        <v>51</v>
      </c>
      <c r="O786" s="64"/>
      <c r="P786" s="187">
        <f>O786*H786</f>
        <v>0</v>
      </c>
      <c r="Q786" s="187">
        <v>0</v>
      </c>
      <c r="R786" s="187">
        <f>Q786*H786</f>
        <v>0</v>
      </c>
      <c r="S786" s="187">
        <v>0</v>
      </c>
      <c r="T786" s="188">
        <f>S786*H786</f>
        <v>0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89" t="s">
        <v>270</v>
      </c>
      <c r="AT786" s="189" t="s">
        <v>167</v>
      </c>
      <c r="AU786" s="189" t="s">
        <v>90</v>
      </c>
      <c r="AY786" s="16" t="s">
        <v>165</v>
      </c>
      <c r="BE786" s="190">
        <f>IF(N786="základní",J786,0)</f>
        <v>0</v>
      </c>
      <c r="BF786" s="190">
        <f>IF(N786="snížená",J786,0)</f>
        <v>0</v>
      </c>
      <c r="BG786" s="190">
        <f>IF(N786="zákl. přenesená",J786,0)</f>
        <v>0</v>
      </c>
      <c r="BH786" s="190">
        <f>IF(N786="sníž. přenesená",J786,0)</f>
        <v>0</v>
      </c>
      <c r="BI786" s="190">
        <f>IF(N786="nulová",J786,0)</f>
        <v>0</v>
      </c>
      <c r="BJ786" s="16" t="s">
        <v>88</v>
      </c>
      <c r="BK786" s="190">
        <f>ROUND(I786*H786,2)</f>
        <v>0</v>
      </c>
      <c r="BL786" s="16" t="s">
        <v>270</v>
      </c>
      <c r="BM786" s="189" t="s">
        <v>1505</v>
      </c>
    </row>
    <row r="787" spans="1:65" s="2" customFormat="1">
      <c r="A787" s="34"/>
      <c r="B787" s="35"/>
      <c r="C787" s="36"/>
      <c r="D787" s="191" t="s">
        <v>174</v>
      </c>
      <c r="E787" s="36"/>
      <c r="F787" s="192" t="s">
        <v>1506</v>
      </c>
      <c r="G787" s="36"/>
      <c r="H787" s="36"/>
      <c r="I787" s="193"/>
      <c r="J787" s="36"/>
      <c r="K787" s="36"/>
      <c r="L787" s="39"/>
      <c r="M787" s="194"/>
      <c r="N787" s="195"/>
      <c r="O787" s="64"/>
      <c r="P787" s="64"/>
      <c r="Q787" s="64"/>
      <c r="R787" s="64"/>
      <c r="S787" s="64"/>
      <c r="T787" s="65"/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T787" s="16" t="s">
        <v>174</v>
      </c>
      <c r="AU787" s="16" t="s">
        <v>90</v>
      </c>
    </row>
    <row r="788" spans="1:65" s="13" customFormat="1">
      <c r="B788" s="196"/>
      <c r="C788" s="197"/>
      <c r="D788" s="198" t="s">
        <v>176</v>
      </c>
      <c r="E788" s="199" t="s">
        <v>79</v>
      </c>
      <c r="F788" s="200" t="s">
        <v>1483</v>
      </c>
      <c r="G788" s="197"/>
      <c r="H788" s="201">
        <v>71.680000000000007</v>
      </c>
      <c r="I788" s="202"/>
      <c r="J788" s="197"/>
      <c r="K788" s="197"/>
      <c r="L788" s="203"/>
      <c r="M788" s="204"/>
      <c r="N788" s="205"/>
      <c r="O788" s="205"/>
      <c r="P788" s="205"/>
      <c r="Q788" s="205"/>
      <c r="R788" s="205"/>
      <c r="S788" s="205"/>
      <c r="T788" s="206"/>
      <c r="AT788" s="207" t="s">
        <v>176</v>
      </c>
      <c r="AU788" s="207" t="s">
        <v>90</v>
      </c>
      <c r="AV788" s="13" t="s">
        <v>90</v>
      </c>
      <c r="AW788" s="13" t="s">
        <v>39</v>
      </c>
      <c r="AX788" s="13" t="s">
        <v>81</v>
      </c>
      <c r="AY788" s="207" t="s">
        <v>165</v>
      </c>
    </row>
    <row r="789" spans="1:65" s="2" customFormat="1" ht="24.2" customHeight="1">
      <c r="A789" s="34"/>
      <c r="B789" s="35"/>
      <c r="C789" s="178" t="s">
        <v>1507</v>
      </c>
      <c r="D789" s="178" t="s">
        <v>167</v>
      </c>
      <c r="E789" s="179" t="s">
        <v>1508</v>
      </c>
      <c r="F789" s="180" t="s">
        <v>1509</v>
      </c>
      <c r="G789" s="181" t="s">
        <v>343</v>
      </c>
      <c r="H789" s="182">
        <v>62.1</v>
      </c>
      <c r="I789" s="183"/>
      <c r="J789" s="184">
        <f>ROUND(I789*H789,2)</f>
        <v>0</v>
      </c>
      <c r="K789" s="180" t="s">
        <v>171</v>
      </c>
      <c r="L789" s="39"/>
      <c r="M789" s="185" t="s">
        <v>79</v>
      </c>
      <c r="N789" s="186" t="s">
        <v>51</v>
      </c>
      <c r="O789" s="64"/>
      <c r="P789" s="187">
        <f>O789*H789</f>
        <v>0</v>
      </c>
      <c r="Q789" s="187">
        <v>5.5000000000000003E-4</v>
      </c>
      <c r="R789" s="187">
        <f>Q789*H789</f>
        <v>3.4155000000000005E-2</v>
      </c>
      <c r="S789" s="187">
        <v>0</v>
      </c>
      <c r="T789" s="188">
        <f>S789*H789</f>
        <v>0</v>
      </c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R789" s="189" t="s">
        <v>270</v>
      </c>
      <c r="AT789" s="189" t="s">
        <v>167</v>
      </c>
      <c r="AU789" s="189" t="s">
        <v>90</v>
      </c>
      <c r="AY789" s="16" t="s">
        <v>165</v>
      </c>
      <c r="BE789" s="190">
        <f>IF(N789="základní",J789,0)</f>
        <v>0</v>
      </c>
      <c r="BF789" s="190">
        <f>IF(N789="snížená",J789,0)</f>
        <v>0</v>
      </c>
      <c r="BG789" s="190">
        <f>IF(N789="zákl. přenesená",J789,0)</f>
        <v>0</v>
      </c>
      <c r="BH789" s="190">
        <f>IF(N789="sníž. přenesená",J789,0)</f>
        <v>0</v>
      </c>
      <c r="BI789" s="190">
        <f>IF(N789="nulová",J789,0)</f>
        <v>0</v>
      </c>
      <c r="BJ789" s="16" t="s">
        <v>88</v>
      </c>
      <c r="BK789" s="190">
        <f>ROUND(I789*H789,2)</f>
        <v>0</v>
      </c>
      <c r="BL789" s="16" t="s">
        <v>270</v>
      </c>
      <c r="BM789" s="189" t="s">
        <v>1510</v>
      </c>
    </row>
    <row r="790" spans="1:65" s="2" customFormat="1">
      <c r="A790" s="34"/>
      <c r="B790" s="35"/>
      <c r="C790" s="36"/>
      <c r="D790" s="191" t="s">
        <v>174</v>
      </c>
      <c r="E790" s="36"/>
      <c r="F790" s="192" t="s">
        <v>1511</v>
      </c>
      <c r="G790" s="36"/>
      <c r="H790" s="36"/>
      <c r="I790" s="193"/>
      <c r="J790" s="36"/>
      <c r="K790" s="36"/>
      <c r="L790" s="39"/>
      <c r="M790" s="194"/>
      <c r="N790" s="195"/>
      <c r="O790" s="64"/>
      <c r="P790" s="64"/>
      <c r="Q790" s="64"/>
      <c r="R790" s="64"/>
      <c r="S790" s="64"/>
      <c r="T790" s="65"/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T790" s="16" t="s">
        <v>174</v>
      </c>
      <c r="AU790" s="16" t="s">
        <v>90</v>
      </c>
    </row>
    <row r="791" spans="1:65" s="13" customFormat="1">
      <c r="B791" s="196"/>
      <c r="C791" s="197"/>
      <c r="D791" s="198" t="s">
        <v>176</v>
      </c>
      <c r="E791" s="199" t="s">
        <v>79</v>
      </c>
      <c r="F791" s="200" t="s">
        <v>1512</v>
      </c>
      <c r="G791" s="197"/>
      <c r="H791" s="201">
        <v>33.6</v>
      </c>
      <c r="I791" s="202"/>
      <c r="J791" s="197"/>
      <c r="K791" s="197"/>
      <c r="L791" s="203"/>
      <c r="M791" s="204"/>
      <c r="N791" s="205"/>
      <c r="O791" s="205"/>
      <c r="P791" s="205"/>
      <c r="Q791" s="205"/>
      <c r="R791" s="205"/>
      <c r="S791" s="205"/>
      <c r="T791" s="206"/>
      <c r="AT791" s="207" t="s">
        <v>176</v>
      </c>
      <c r="AU791" s="207" t="s">
        <v>90</v>
      </c>
      <c r="AV791" s="13" t="s">
        <v>90</v>
      </c>
      <c r="AW791" s="13" t="s">
        <v>39</v>
      </c>
      <c r="AX791" s="13" t="s">
        <v>81</v>
      </c>
      <c r="AY791" s="207" t="s">
        <v>165</v>
      </c>
    </row>
    <row r="792" spans="1:65" s="13" customFormat="1">
      <c r="B792" s="196"/>
      <c r="C792" s="197"/>
      <c r="D792" s="198" t="s">
        <v>176</v>
      </c>
      <c r="E792" s="199" t="s">
        <v>79</v>
      </c>
      <c r="F792" s="200" t="s">
        <v>1513</v>
      </c>
      <c r="G792" s="197"/>
      <c r="H792" s="201">
        <v>25.2</v>
      </c>
      <c r="I792" s="202"/>
      <c r="J792" s="197"/>
      <c r="K792" s="197"/>
      <c r="L792" s="203"/>
      <c r="M792" s="204"/>
      <c r="N792" s="205"/>
      <c r="O792" s="205"/>
      <c r="P792" s="205"/>
      <c r="Q792" s="205"/>
      <c r="R792" s="205"/>
      <c r="S792" s="205"/>
      <c r="T792" s="206"/>
      <c r="AT792" s="207" t="s">
        <v>176</v>
      </c>
      <c r="AU792" s="207" t="s">
        <v>90</v>
      </c>
      <c r="AV792" s="13" t="s">
        <v>90</v>
      </c>
      <c r="AW792" s="13" t="s">
        <v>39</v>
      </c>
      <c r="AX792" s="13" t="s">
        <v>81</v>
      </c>
      <c r="AY792" s="207" t="s">
        <v>165</v>
      </c>
    </row>
    <row r="793" spans="1:65" s="13" customFormat="1">
      <c r="B793" s="196"/>
      <c r="C793" s="197"/>
      <c r="D793" s="198" t="s">
        <v>176</v>
      </c>
      <c r="E793" s="199" t="s">
        <v>79</v>
      </c>
      <c r="F793" s="200" t="s">
        <v>1514</v>
      </c>
      <c r="G793" s="197"/>
      <c r="H793" s="201">
        <v>3.3</v>
      </c>
      <c r="I793" s="202"/>
      <c r="J793" s="197"/>
      <c r="K793" s="197"/>
      <c r="L793" s="203"/>
      <c r="M793" s="204"/>
      <c r="N793" s="205"/>
      <c r="O793" s="205"/>
      <c r="P793" s="205"/>
      <c r="Q793" s="205"/>
      <c r="R793" s="205"/>
      <c r="S793" s="205"/>
      <c r="T793" s="206"/>
      <c r="AT793" s="207" t="s">
        <v>176</v>
      </c>
      <c r="AU793" s="207" t="s">
        <v>90</v>
      </c>
      <c r="AV793" s="13" t="s">
        <v>90</v>
      </c>
      <c r="AW793" s="13" t="s">
        <v>39</v>
      </c>
      <c r="AX793" s="13" t="s">
        <v>81</v>
      </c>
      <c r="AY793" s="207" t="s">
        <v>165</v>
      </c>
    </row>
    <row r="794" spans="1:65" s="2" customFormat="1" ht="24.2" customHeight="1">
      <c r="A794" s="34"/>
      <c r="B794" s="35"/>
      <c r="C794" s="178" t="s">
        <v>1515</v>
      </c>
      <c r="D794" s="178" t="s">
        <v>167</v>
      </c>
      <c r="E794" s="179" t="s">
        <v>1516</v>
      </c>
      <c r="F794" s="180" t="s">
        <v>1517</v>
      </c>
      <c r="G794" s="181" t="s">
        <v>343</v>
      </c>
      <c r="H794" s="182">
        <v>33.799999999999997</v>
      </c>
      <c r="I794" s="183"/>
      <c r="J794" s="184">
        <f>ROUND(I794*H794,2)</f>
        <v>0</v>
      </c>
      <c r="K794" s="180" t="s">
        <v>171</v>
      </c>
      <c r="L794" s="39"/>
      <c r="M794" s="185" t="s">
        <v>79</v>
      </c>
      <c r="N794" s="186" t="s">
        <v>51</v>
      </c>
      <c r="O794" s="64"/>
      <c r="P794" s="187">
        <f>O794*H794</f>
        <v>0</v>
      </c>
      <c r="Q794" s="187">
        <v>5.0000000000000001E-4</v>
      </c>
      <c r="R794" s="187">
        <f>Q794*H794</f>
        <v>1.6899999999999998E-2</v>
      </c>
      <c r="S794" s="187">
        <v>0</v>
      </c>
      <c r="T794" s="188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89" t="s">
        <v>270</v>
      </c>
      <c r="AT794" s="189" t="s">
        <v>167</v>
      </c>
      <c r="AU794" s="189" t="s">
        <v>90</v>
      </c>
      <c r="AY794" s="16" t="s">
        <v>165</v>
      </c>
      <c r="BE794" s="190">
        <f>IF(N794="základní",J794,0)</f>
        <v>0</v>
      </c>
      <c r="BF794" s="190">
        <f>IF(N794="snížená",J794,0)</f>
        <v>0</v>
      </c>
      <c r="BG794" s="190">
        <f>IF(N794="zákl. přenesená",J794,0)</f>
        <v>0</v>
      </c>
      <c r="BH794" s="190">
        <f>IF(N794="sníž. přenesená",J794,0)</f>
        <v>0</v>
      </c>
      <c r="BI794" s="190">
        <f>IF(N794="nulová",J794,0)</f>
        <v>0</v>
      </c>
      <c r="BJ794" s="16" t="s">
        <v>88</v>
      </c>
      <c r="BK794" s="190">
        <f>ROUND(I794*H794,2)</f>
        <v>0</v>
      </c>
      <c r="BL794" s="16" t="s">
        <v>270</v>
      </c>
      <c r="BM794" s="189" t="s">
        <v>1518</v>
      </c>
    </row>
    <row r="795" spans="1:65" s="2" customFormat="1">
      <c r="A795" s="34"/>
      <c r="B795" s="35"/>
      <c r="C795" s="36"/>
      <c r="D795" s="191" t="s">
        <v>174</v>
      </c>
      <c r="E795" s="36"/>
      <c r="F795" s="192" t="s">
        <v>1519</v>
      </c>
      <c r="G795" s="36"/>
      <c r="H795" s="36"/>
      <c r="I795" s="193"/>
      <c r="J795" s="36"/>
      <c r="K795" s="36"/>
      <c r="L795" s="39"/>
      <c r="M795" s="194"/>
      <c r="N795" s="195"/>
      <c r="O795" s="64"/>
      <c r="P795" s="64"/>
      <c r="Q795" s="64"/>
      <c r="R795" s="64"/>
      <c r="S795" s="64"/>
      <c r="T795" s="65"/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T795" s="16" t="s">
        <v>174</v>
      </c>
      <c r="AU795" s="16" t="s">
        <v>90</v>
      </c>
    </row>
    <row r="796" spans="1:65" s="13" customFormat="1" ht="22.5">
      <c r="B796" s="196"/>
      <c r="C796" s="197"/>
      <c r="D796" s="198" t="s">
        <v>176</v>
      </c>
      <c r="E796" s="199" t="s">
        <v>79</v>
      </c>
      <c r="F796" s="200" t="s">
        <v>1520</v>
      </c>
      <c r="G796" s="197"/>
      <c r="H796" s="201">
        <v>15.3</v>
      </c>
      <c r="I796" s="202"/>
      <c r="J796" s="197"/>
      <c r="K796" s="197"/>
      <c r="L796" s="203"/>
      <c r="M796" s="204"/>
      <c r="N796" s="205"/>
      <c r="O796" s="205"/>
      <c r="P796" s="205"/>
      <c r="Q796" s="205"/>
      <c r="R796" s="205"/>
      <c r="S796" s="205"/>
      <c r="T796" s="206"/>
      <c r="AT796" s="207" t="s">
        <v>176</v>
      </c>
      <c r="AU796" s="207" t="s">
        <v>90</v>
      </c>
      <c r="AV796" s="13" t="s">
        <v>90</v>
      </c>
      <c r="AW796" s="13" t="s">
        <v>39</v>
      </c>
      <c r="AX796" s="13" t="s">
        <v>81</v>
      </c>
      <c r="AY796" s="207" t="s">
        <v>165</v>
      </c>
    </row>
    <row r="797" spans="1:65" s="13" customFormat="1" ht="22.5">
      <c r="B797" s="196"/>
      <c r="C797" s="197"/>
      <c r="D797" s="198" t="s">
        <v>176</v>
      </c>
      <c r="E797" s="199" t="s">
        <v>79</v>
      </c>
      <c r="F797" s="200" t="s">
        <v>1521</v>
      </c>
      <c r="G797" s="197"/>
      <c r="H797" s="201">
        <v>16.5</v>
      </c>
      <c r="I797" s="202"/>
      <c r="J797" s="197"/>
      <c r="K797" s="197"/>
      <c r="L797" s="203"/>
      <c r="M797" s="204"/>
      <c r="N797" s="205"/>
      <c r="O797" s="205"/>
      <c r="P797" s="205"/>
      <c r="Q797" s="205"/>
      <c r="R797" s="205"/>
      <c r="S797" s="205"/>
      <c r="T797" s="206"/>
      <c r="AT797" s="207" t="s">
        <v>176</v>
      </c>
      <c r="AU797" s="207" t="s">
        <v>90</v>
      </c>
      <c r="AV797" s="13" t="s">
        <v>90</v>
      </c>
      <c r="AW797" s="13" t="s">
        <v>39</v>
      </c>
      <c r="AX797" s="13" t="s">
        <v>81</v>
      </c>
      <c r="AY797" s="207" t="s">
        <v>165</v>
      </c>
    </row>
    <row r="798" spans="1:65" s="13" customFormat="1">
      <c r="B798" s="196"/>
      <c r="C798" s="197"/>
      <c r="D798" s="198" t="s">
        <v>176</v>
      </c>
      <c r="E798" s="199" t="s">
        <v>79</v>
      </c>
      <c r="F798" s="200" t="s">
        <v>1522</v>
      </c>
      <c r="G798" s="197"/>
      <c r="H798" s="201">
        <v>2</v>
      </c>
      <c r="I798" s="202"/>
      <c r="J798" s="197"/>
      <c r="K798" s="197"/>
      <c r="L798" s="203"/>
      <c r="M798" s="204"/>
      <c r="N798" s="205"/>
      <c r="O798" s="205"/>
      <c r="P798" s="205"/>
      <c r="Q798" s="205"/>
      <c r="R798" s="205"/>
      <c r="S798" s="205"/>
      <c r="T798" s="206"/>
      <c r="AT798" s="207" t="s">
        <v>176</v>
      </c>
      <c r="AU798" s="207" t="s">
        <v>90</v>
      </c>
      <c r="AV798" s="13" t="s">
        <v>90</v>
      </c>
      <c r="AW798" s="13" t="s">
        <v>39</v>
      </c>
      <c r="AX798" s="13" t="s">
        <v>81</v>
      </c>
      <c r="AY798" s="207" t="s">
        <v>165</v>
      </c>
    </row>
    <row r="799" spans="1:65" s="2" customFormat="1" ht="24.2" customHeight="1">
      <c r="A799" s="34"/>
      <c r="B799" s="35"/>
      <c r="C799" s="178" t="s">
        <v>1523</v>
      </c>
      <c r="D799" s="178" t="s">
        <v>167</v>
      </c>
      <c r="E799" s="179" t="s">
        <v>1524</v>
      </c>
      <c r="F799" s="180" t="s">
        <v>1525</v>
      </c>
      <c r="G799" s="181" t="s">
        <v>213</v>
      </c>
      <c r="H799" s="182">
        <v>71.680000000000007</v>
      </c>
      <c r="I799" s="183"/>
      <c r="J799" s="184">
        <f>ROUND(I799*H799,2)</f>
        <v>0</v>
      </c>
      <c r="K799" s="180" t="s">
        <v>171</v>
      </c>
      <c r="L799" s="39"/>
      <c r="M799" s="185" t="s">
        <v>79</v>
      </c>
      <c r="N799" s="186" t="s">
        <v>51</v>
      </c>
      <c r="O799" s="64"/>
      <c r="P799" s="187">
        <f>O799*H799</f>
        <v>0</v>
      </c>
      <c r="Q799" s="187">
        <v>4.5000000000000003E-5</v>
      </c>
      <c r="R799" s="187">
        <f>Q799*H799</f>
        <v>3.2256000000000003E-3</v>
      </c>
      <c r="S799" s="187">
        <v>0</v>
      </c>
      <c r="T799" s="188">
        <f>S799*H799</f>
        <v>0</v>
      </c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R799" s="189" t="s">
        <v>270</v>
      </c>
      <c r="AT799" s="189" t="s">
        <v>167</v>
      </c>
      <c r="AU799" s="189" t="s">
        <v>90</v>
      </c>
      <c r="AY799" s="16" t="s">
        <v>165</v>
      </c>
      <c r="BE799" s="190">
        <f>IF(N799="základní",J799,0)</f>
        <v>0</v>
      </c>
      <c r="BF799" s="190">
        <f>IF(N799="snížená",J799,0)</f>
        <v>0</v>
      </c>
      <c r="BG799" s="190">
        <f>IF(N799="zákl. přenesená",J799,0)</f>
        <v>0</v>
      </c>
      <c r="BH799" s="190">
        <f>IF(N799="sníž. přenesená",J799,0)</f>
        <v>0</v>
      </c>
      <c r="BI799" s="190">
        <f>IF(N799="nulová",J799,0)</f>
        <v>0</v>
      </c>
      <c r="BJ799" s="16" t="s">
        <v>88</v>
      </c>
      <c r="BK799" s="190">
        <f>ROUND(I799*H799,2)</f>
        <v>0</v>
      </c>
      <c r="BL799" s="16" t="s">
        <v>270</v>
      </c>
      <c r="BM799" s="189" t="s">
        <v>1526</v>
      </c>
    </row>
    <row r="800" spans="1:65" s="2" customFormat="1">
      <c r="A800" s="34"/>
      <c r="B800" s="35"/>
      <c r="C800" s="36"/>
      <c r="D800" s="191" t="s">
        <v>174</v>
      </c>
      <c r="E800" s="36"/>
      <c r="F800" s="192" t="s">
        <v>1527</v>
      </c>
      <c r="G800" s="36"/>
      <c r="H800" s="36"/>
      <c r="I800" s="193"/>
      <c r="J800" s="36"/>
      <c r="K800" s="36"/>
      <c r="L800" s="39"/>
      <c r="M800" s="194"/>
      <c r="N800" s="195"/>
      <c r="O800" s="64"/>
      <c r="P800" s="64"/>
      <c r="Q800" s="64"/>
      <c r="R800" s="64"/>
      <c r="S800" s="64"/>
      <c r="T800" s="65"/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T800" s="16" t="s">
        <v>174</v>
      </c>
      <c r="AU800" s="16" t="s">
        <v>90</v>
      </c>
    </row>
    <row r="801" spans="1:65" s="13" customFormat="1">
      <c r="B801" s="196"/>
      <c r="C801" s="197"/>
      <c r="D801" s="198" t="s">
        <v>176</v>
      </c>
      <c r="E801" s="199" t="s">
        <v>79</v>
      </c>
      <c r="F801" s="200" t="s">
        <v>1483</v>
      </c>
      <c r="G801" s="197"/>
      <c r="H801" s="201">
        <v>71.680000000000007</v>
      </c>
      <c r="I801" s="202"/>
      <c r="J801" s="197"/>
      <c r="K801" s="197"/>
      <c r="L801" s="203"/>
      <c r="M801" s="204"/>
      <c r="N801" s="205"/>
      <c r="O801" s="205"/>
      <c r="P801" s="205"/>
      <c r="Q801" s="205"/>
      <c r="R801" s="205"/>
      <c r="S801" s="205"/>
      <c r="T801" s="206"/>
      <c r="AT801" s="207" t="s">
        <v>176</v>
      </c>
      <c r="AU801" s="207" t="s">
        <v>90</v>
      </c>
      <c r="AV801" s="13" t="s">
        <v>90</v>
      </c>
      <c r="AW801" s="13" t="s">
        <v>39</v>
      </c>
      <c r="AX801" s="13" t="s">
        <v>81</v>
      </c>
      <c r="AY801" s="207" t="s">
        <v>165</v>
      </c>
    </row>
    <row r="802" spans="1:65" s="2" customFormat="1" ht="44.25" customHeight="1">
      <c r="A802" s="34"/>
      <c r="B802" s="35"/>
      <c r="C802" s="178" t="s">
        <v>1528</v>
      </c>
      <c r="D802" s="178" t="s">
        <v>167</v>
      </c>
      <c r="E802" s="179" t="s">
        <v>1529</v>
      </c>
      <c r="F802" s="180" t="s">
        <v>1530</v>
      </c>
      <c r="G802" s="181" t="s">
        <v>681</v>
      </c>
      <c r="H802" s="219"/>
      <c r="I802" s="183"/>
      <c r="J802" s="184">
        <f>ROUND(I802*H802,2)</f>
        <v>0</v>
      </c>
      <c r="K802" s="180" t="s">
        <v>171</v>
      </c>
      <c r="L802" s="39"/>
      <c r="M802" s="185" t="s">
        <v>79</v>
      </c>
      <c r="N802" s="186" t="s">
        <v>51</v>
      </c>
      <c r="O802" s="64"/>
      <c r="P802" s="187">
        <f>O802*H802</f>
        <v>0</v>
      </c>
      <c r="Q802" s="187">
        <v>0</v>
      </c>
      <c r="R802" s="187">
        <f>Q802*H802</f>
        <v>0</v>
      </c>
      <c r="S802" s="187">
        <v>0</v>
      </c>
      <c r="T802" s="188">
        <f>S802*H802</f>
        <v>0</v>
      </c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R802" s="189" t="s">
        <v>270</v>
      </c>
      <c r="AT802" s="189" t="s">
        <v>167</v>
      </c>
      <c r="AU802" s="189" t="s">
        <v>90</v>
      </c>
      <c r="AY802" s="16" t="s">
        <v>165</v>
      </c>
      <c r="BE802" s="190">
        <f>IF(N802="základní",J802,0)</f>
        <v>0</v>
      </c>
      <c r="BF802" s="190">
        <f>IF(N802="snížená",J802,0)</f>
        <v>0</v>
      </c>
      <c r="BG802" s="190">
        <f>IF(N802="zákl. přenesená",J802,0)</f>
        <v>0</v>
      </c>
      <c r="BH802" s="190">
        <f>IF(N802="sníž. přenesená",J802,0)</f>
        <v>0</v>
      </c>
      <c r="BI802" s="190">
        <f>IF(N802="nulová",J802,0)</f>
        <v>0</v>
      </c>
      <c r="BJ802" s="16" t="s">
        <v>88</v>
      </c>
      <c r="BK802" s="190">
        <f>ROUND(I802*H802,2)</f>
        <v>0</v>
      </c>
      <c r="BL802" s="16" t="s">
        <v>270</v>
      </c>
      <c r="BM802" s="189" t="s">
        <v>1531</v>
      </c>
    </row>
    <row r="803" spans="1:65" s="2" customFormat="1">
      <c r="A803" s="34"/>
      <c r="B803" s="35"/>
      <c r="C803" s="36"/>
      <c r="D803" s="191" t="s">
        <v>174</v>
      </c>
      <c r="E803" s="36"/>
      <c r="F803" s="192" t="s">
        <v>1532</v>
      </c>
      <c r="G803" s="36"/>
      <c r="H803" s="36"/>
      <c r="I803" s="193"/>
      <c r="J803" s="36"/>
      <c r="K803" s="36"/>
      <c r="L803" s="39"/>
      <c r="M803" s="194"/>
      <c r="N803" s="195"/>
      <c r="O803" s="64"/>
      <c r="P803" s="64"/>
      <c r="Q803" s="64"/>
      <c r="R803" s="64"/>
      <c r="S803" s="64"/>
      <c r="T803" s="65"/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T803" s="16" t="s">
        <v>174</v>
      </c>
      <c r="AU803" s="16" t="s">
        <v>90</v>
      </c>
    </row>
    <row r="804" spans="1:65" s="12" customFormat="1" ht="22.9" customHeight="1">
      <c r="B804" s="162"/>
      <c r="C804" s="163"/>
      <c r="D804" s="164" t="s">
        <v>80</v>
      </c>
      <c r="E804" s="176" t="s">
        <v>1533</v>
      </c>
      <c r="F804" s="176" t="s">
        <v>1534</v>
      </c>
      <c r="G804" s="163"/>
      <c r="H804" s="163"/>
      <c r="I804" s="166"/>
      <c r="J804" s="177">
        <f>BK804</f>
        <v>0</v>
      </c>
      <c r="K804" s="163"/>
      <c r="L804" s="168"/>
      <c r="M804" s="169"/>
      <c r="N804" s="170"/>
      <c r="O804" s="170"/>
      <c r="P804" s="171">
        <f>SUM(P805:P819)</f>
        <v>0</v>
      </c>
      <c r="Q804" s="170"/>
      <c r="R804" s="171">
        <f>SUM(R805:R819)</f>
        <v>1.7886272000000002E-3</v>
      </c>
      <c r="S804" s="170"/>
      <c r="T804" s="172">
        <f>SUM(T805:T819)</f>
        <v>0</v>
      </c>
      <c r="AR804" s="173" t="s">
        <v>90</v>
      </c>
      <c r="AT804" s="174" t="s">
        <v>80</v>
      </c>
      <c r="AU804" s="174" t="s">
        <v>88</v>
      </c>
      <c r="AY804" s="173" t="s">
        <v>165</v>
      </c>
      <c r="BK804" s="175">
        <f>SUM(BK805:BK819)</f>
        <v>0</v>
      </c>
    </row>
    <row r="805" spans="1:65" s="2" customFormat="1" ht="37.9" customHeight="1">
      <c r="A805" s="34"/>
      <c r="B805" s="35"/>
      <c r="C805" s="178" t="s">
        <v>1535</v>
      </c>
      <c r="D805" s="178" t="s">
        <v>167</v>
      </c>
      <c r="E805" s="179" t="s">
        <v>1536</v>
      </c>
      <c r="F805" s="180" t="s">
        <v>1537</v>
      </c>
      <c r="G805" s="181" t="s">
        <v>213</v>
      </c>
      <c r="H805" s="182">
        <v>3.7120000000000002</v>
      </c>
      <c r="I805" s="183"/>
      <c r="J805" s="184">
        <f>ROUND(I805*H805,2)</f>
        <v>0</v>
      </c>
      <c r="K805" s="180" t="s">
        <v>171</v>
      </c>
      <c r="L805" s="39"/>
      <c r="M805" s="185" t="s">
        <v>79</v>
      </c>
      <c r="N805" s="186" t="s">
        <v>51</v>
      </c>
      <c r="O805" s="64"/>
      <c r="P805" s="187">
        <f>O805*H805</f>
        <v>0</v>
      </c>
      <c r="Q805" s="187">
        <v>6.7000000000000002E-5</v>
      </c>
      <c r="R805" s="187">
        <f>Q805*H805</f>
        <v>2.4870400000000004E-4</v>
      </c>
      <c r="S805" s="187">
        <v>0</v>
      </c>
      <c r="T805" s="188">
        <f>S805*H805</f>
        <v>0</v>
      </c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R805" s="189" t="s">
        <v>270</v>
      </c>
      <c r="AT805" s="189" t="s">
        <v>167</v>
      </c>
      <c r="AU805" s="189" t="s">
        <v>90</v>
      </c>
      <c r="AY805" s="16" t="s">
        <v>165</v>
      </c>
      <c r="BE805" s="190">
        <f>IF(N805="základní",J805,0)</f>
        <v>0</v>
      </c>
      <c r="BF805" s="190">
        <f>IF(N805="snížená",J805,0)</f>
        <v>0</v>
      </c>
      <c r="BG805" s="190">
        <f>IF(N805="zákl. přenesená",J805,0)</f>
        <v>0</v>
      </c>
      <c r="BH805" s="190">
        <f>IF(N805="sníž. přenesená",J805,0)</f>
        <v>0</v>
      </c>
      <c r="BI805" s="190">
        <f>IF(N805="nulová",J805,0)</f>
        <v>0</v>
      </c>
      <c r="BJ805" s="16" t="s">
        <v>88</v>
      </c>
      <c r="BK805" s="190">
        <f>ROUND(I805*H805,2)</f>
        <v>0</v>
      </c>
      <c r="BL805" s="16" t="s">
        <v>270</v>
      </c>
      <c r="BM805" s="189" t="s">
        <v>1538</v>
      </c>
    </row>
    <row r="806" spans="1:65" s="2" customFormat="1">
      <c r="A806" s="34"/>
      <c r="B806" s="35"/>
      <c r="C806" s="36"/>
      <c r="D806" s="191" t="s">
        <v>174</v>
      </c>
      <c r="E806" s="36"/>
      <c r="F806" s="192" t="s">
        <v>1539</v>
      </c>
      <c r="G806" s="36"/>
      <c r="H806" s="36"/>
      <c r="I806" s="193"/>
      <c r="J806" s="36"/>
      <c r="K806" s="36"/>
      <c r="L806" s="39"/>
      <c r="M806" s="194"/>
      <c r="N806" s="195"/>
      <c r="O806" s="64"/>
      <c r="P806" s="64"/>
      <c r="Q806" s="64"/>
      <c r="R806" s="64"/>
      <c r="S806" s="64"/>
      <c r="T806" s="65"/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T806" s="16" t="s">
        <v>174</v>
      </c>
      <c r="AU806" s="16" t="s">
        <v>90</v>
      </c>
    </row>
    <row r="807" spans="1:65" s="13" customFormat="1" ht="22.5">
      <c r="B807" s="196"/>
      <c r="C807" s="197"/>
      <c r="D807" s="198" t="s">
        <v>176</v>
      </c>
      <c r="E807" s="199" t="s">
        <v>79</v>
      </c>
      <c r="F807" s="200" t="s">
        <v>1540</v>
      </c>
      <c r="G807" s="197"/>
      <c r="H807" s="201">
        <v>3.7120000000000002</v>
      </c>
      <c r="I807" s="202"/>
      <c r="J807" s="197"/>
      <c r="K807" s="197"/>
      <c r="L807" s="203"/>
      <c r="M807" s="204"/>
      <c r="N807" s="205"/>
      <c r="O807" s="205"/>
      <c r="P807" s="205"/>
      <c r="Q807" s="205"/>
      <c r="R807" s="205"/>
      <c r="S807" s="205"/>
      <c r="T807" s="206"/>
      <c r="AT807" s="207" t="s">
        <v>176</v>
      </c>
      <c r="AU807" s="207" t="s">
        <v>90</v>
      </c>
      <c r="AV807" s="13" t="s">
        <v>90</v>
      </c>
      <c r="AW807" s="13" t="s">
        <v>39</v>
      </c>
      <c r="AX807" s="13" t="s">
        <v>81</v>
      </c>
      <c r="AY807" s="207" t="s">
        <v>165</v>
      </c>
    </row>
    <row r="808" spans="1:65" s="2" customFormat="1" ht="24.2" customHeight="1">
      <c r="A808" s="34"/>
      <c r="B808" s="35"/>
      <c r="C808" s="178" t="s">
        <v>1541</v>
      </c>
      <c r="D808" s="178" t="s">
        <v>167</v>
      </c>
      <c r="E808" s="179" t="s">
        <v>1542</v>
      </c>
      <c r="F808" s="180" t="s">
        <v>1543</v>
      </c>
      <c r="G808" s="181" t="s">
        <v>213</v>
      </c>
      <c r="H808" s="182">
        <v>3.7120000000000002</v>
      </c>
      <c r="I808" s="183"/>
      <c r="J808" s="184">
        <f>ROUND(I808*H808,2)</f>
        <v>0</v>
      </c>
      <c r="K808" s="180" t="s">
        <v>171</v>
      </c>
      <c r="L808" s="39"/>
      <c r="M808" s="185" t="s">
        <v>79</v>
      </c>
      <c r="N808" s="186" t="s">
        <v>51</v>
      </c>
      <c r="O808" s="64"/>
      <c r="P808" s="187">
        <f>O808*H808</f>
        <v>0</v>
      </c>
      <c r="Q808" s="187">
        <v>0</v>
      </c>
      <c r="R808" s="187">
        <f>Q808*H808</f>
        <v>0</v>
      </c>
      <c r="S808" s="187">
        <v>0</v>
      </c>
      <c r="T808" s="188">
        <f>S808*H808</f>
        <v>0</v>
      </c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R808" s="189" t="s">
        <v>270</v>
      </c>
      <c r="AT808" s="189" t="s">
        <v>167</v>
      </c>
      <c r="AU808" s="189" t="s">
        <v>90</v>
      </c>
      <c r="AY808" s="16" t="s">
        <v>165</v>
      </c>
      <c r="BE808" s="190">
        <f>IF(N808="základní",J808,0)</f>
        <v>0</v>
      </c>
      <c r="BF808" s="190">
        <f>IF(N808="snížená",J808,0)</f>
        <v>0</v>
      </c>
      <c r="BG808" s="190">
        <f>IF(N808="zákl. přenesená",J808,0)</f>
        <v>0</v>
      </c>
      <c r="BH808" s="190">
        <f>IF(N808="sníž. přenesená",J808,0)</f>
        <v>0</v>
      </c>
      <c r="BI808" s="190">
        <f>IF(N808="nulová",J808,0)</f>
        <v>0</v>
      </c>
      <c r="BJ808" s="16" t="s">
        <v>88</v>
      </c>
      <c r="BK808" s="190">
        <f>ROUND(I808*H808,2)</f>
        <v>0</v>
      </c>
      <c r="BL808" s="16" t="s">
        <v>270</v>
      </c>
      <c r="BM808" s="189" t="s">
        <v>1544</v>
      </c>
    </row>
    <row r="809" spans="1:65" s="2" customFormat="1">
      <c r="A809" s="34"/>
      <c r="B809" s="35"/>
      <c r="C809" s="36"/>
      <c r="D809" s="191" t="s">
        <v>174</v>
      </c>
      <c r="E809" s="36"/>
      <c r="F809" s="192" t="s">
        <v>1545</v>
      </c>
      <c r="G809" s="36"/>
      <c r="H809" s="36"/>
      <c r="I809" s="193"/>
      <c r="J809" s="36"/>
      <c r="K809" s="36"/>
      <c r="L809" s="39"/>
      <c r="M809" s="194"/>
      <c r="N809" s="195"/>
      <c r="O809" s="64"/>
      <c r="P809" s="64"/>
      <c r="Q809" s="64"/>
      <c r="R809" s="64"/>
      <c r="S809" s="64"/>
      <c r="T809" s="65"/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T809" s="16" t="s">
        <v>174</v>
      </c>
      <c r="AU809" s="16" t="s">
        <v>90</v>
      </c>
    </row>
    <row r="810" spans="1:65" s="13" customFormat="1" ht="22.5">
      <c r="B810" s="196"/>
      <c r="C810" s="197"/>
      <c r="D810" s="198" t="s">
        <v>176</v>
      </c>
      <c r="E810" s="199" t="s">
        <v>79</v>
      </c>
      <c r="F810" s="200" t="s">
        <v>1540</v>
      </c>
      <c r="G810" s="197"/>
      <c r="H810" s="201">
        <v>3.7120000000000002</v>
      </c>
      <c r="I810" s="202"/>
      <c r="J810" s="197"/>
      <c r="K810" s="197"/>
      <c r="L810" s="203"/>
      <c r="M810" s="204"/>
      <c r="N810" s="205"/>
      <c r="O810" s="205"/>
      <c r="P810" s="205"/>
      <c r="Q810" s="205"/>
      <c r="R810" s="205"/>
      <c r="S810" s="205"/>
      <c r="T810" s="206"/>
      <c r="AT810" s="207" t="s">
        <v>176</v>
      </c>
      <c r="AU810" s="207" t="s">
        <v>90</v>
      </c>
      <c r="AV810" s="13" t="s">
        <v>90</v>
      </c>
      <c r="AW810" s="13" t="s">
        <v>39</v>
      </c>
      <c r="AX810" s="13" t="s">
        <v>81</v>
      </c>
      <c r="AY810" s="207" t="s">
        <v>165</v>
      </c>
    </row>
    <row r="811" spans="1:65" s="2" customFormat="1" ht="24.2" customHeight="1">
      <c r="A811" s="34"/>
      <c r="B811" s="35"/>
      <c r="C811" s="178" t="s">
        <v>1546</v>
      </c>
      <c r="D811" s="178" t="s">
        <v>167</v>
      </c>
      <c r="E811" s="179" t="s">
        <v>1547</v>
      </c>
      <c r="F811" s="180" t="s">
        <v>1548</v>
      </c>
      <c r="G811" s="181" t="s">
        <v>213</v>
      </c>
      <c r="H811" s="182">
        <v>3.7120000000000002</v>
      </c>
      <c r="I811" s="183"/>
      <c r="J811" s="184">
        <f>ROUND(I811*H811,2)</f>
        <v>0</v>
      </c>
      <c r="K811" s="180" t="s">
        <v>171</v>
      </c>
      <c r="L811" s="39"/>
      <c r="M811" s="185" t="s">
        <v>79</v>
      </c>
      <c r="N811" s="186" t="s">
        <v>51</v>
      </c>
      <c r="O811" s="64"/>
      <c r="P811" s="187">
        <f>O811*H811</f>
        <v>0</v>
      </c>
      <c r="Q811" s="187">
        <v>1.6875000000000001E-4</v>
      </c>
      <c r="R811" s="187">
        <f>Q811*H811</f>
        <v>6.2640000000000005E-4</v>
      </c>
      <c r="S811" s="187">
        <v>0</v>
      </c>
      <c r="T811" s="188">
        <f>S811*H811</f>
        <v>0</v>
      </c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R811" s="189" t="s">
        <v>270</v>
      </c>
      <c r="AT811" s="189" t="s">
        <v>167</v>
      </c>
      <c r="AU811" s="189" t="s">
        <v>90</v>
      </c>
      <c r="AY811" s="16" t="s">
        <v>165</v>
      </c>
      <c r="BE811" s="190">
        <f>IF(N811="základní",J811,0)</f>
        <v>0</v>
      </c>
      <c r="BF811" s="190">
        <f>IF(N811="snížená",J811,0)</f>
        <v>0</v>
      </c>
      <c r="BG811" s="190">
        <f>IF(N811="zákl. přenesená",J811,0)</f>
        <v>0</v>
      </c>
      <c r="BH811" s="190">
        <f>IF(N811="sníž. přenesená",J811,0)</f>
        <v>0</v>
      </c>
      <c r="BI811" s="190">
        <f>IF(N811="nulová",J811,0)</f>
        <v>0</v>
      </c>
      <c r="BJ811" s="16" t="s">
        <v>88</v>
      </c>
      <c r="BK811" s="190">
        <f>ROUND(I811*H811,2)</f>
        <v>0</v>
      </c>
      <c r="BL811" s="16" t="s">
        <v>270</v>
      </c>
      <c r="BM811" s="189" t="s">
        <v>1549</v>
      </c>
    </row>
    <row r="812" spans="1:65" s="2" customFormat="1">
      <c r="A812" s="34"/>
      <c r="B812" s="35"/>
      <c r="C812" s="36"/>
      <c r="D812" s="191" t="s">
        <v>174</v>
      </c>
      <c r="E812" s="36"/>
      <c r="F812" s="192" t="s">
        <v>1550</v>
      </c>
      <c r="G812" s="36"/>
      <c r="H812" s="36"/>
      <c r="I812" s="193"/>
      <c r="J812" s="36"/>
      <c r="K812" s="36"/>
      <c r="L812" s="39"/>
      <c r="M812" s="194"/>
      <c r="N812" s="195"/>
      <c r="O812" s="64"/>
      <c r="P812" s="64"/>
      <c r="Q812" s="64"/>
      <c r="R812" s="64"/>
      <c r="S812" s="64"/>
      <c r="T812" s="65"/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T812" s="16" t="s">
        <v>174</v>
      </c>
      <c r="AU812" s="16" t="s">
        <v>90</v>
      </c>
    </row>
    <row r="813" spans="1:65" s="13" customFormat="1" ht="22.5">
      <c r="B813" s="196"/>
      <c r="C813" s="197"/>
      <c r="D813" s="198" t="s">
        <v>176</v>
      </c>
      <c r="E813" s="199" t="s">
        <v>79</v>
      </c>
      <c r="F813" s="200" t="s">
        <v>1540</v>
      </c>
      <c r="G813" s="197"/>
      <c r="H813" s="201">
        <v>3.7120000000000002</v>
      </c>
      <c r="I813" s="202"/>
      <c r="J813" s="197"/>
      <c r="K813" s="197"/>
      <c r="L813" s="203"/>
      <c r="M813" s="204"/>
      <c r="N813" s="205"/>
      <c r="O813" s="205"/>
      <c r="P813" s="205"/>
      <c r="Q813" s="205"/>
      <c r="R813" s="205"/>
      <c r="S813" s="205"/>
      <c r="T813" s="206"/>
      <c r="AT813" s="207" t="s">
        <v>176</v>
      </c>
      <c r="AU813" s="207" t="s">
        <v>90</v>
      </c>
      <c r="AV813" s="13" t="s">
        <v>90</v>
      </c>
      <c r="AW813" s="13" t="s">
        <v>39</v>
      </c>
      <c r="AX813" s="13" t="s">
        <v>81</v>
      </c>
      <c r="AY813" s="207" t="s">
        <v>165</v>
      </c>
    </row>
    <row r="814" spans="1:65" s="2" customFormat="1" ht="24.2" customHeight="1">
      <c r="A814" s="34"/>
      <c r="B814" s="35"/>
      <c r="C814" s="178" t="s">
        <v>1551</v>
      </c>
      <c r="D814" s="178" t="s">
        <v>167</v>
      </c>
      <c r="E814" s="179" t="s">
        <v>1552</v>
      </c>
      <c r="F814" s="180" t="s">
        <v>1553</v>
      </c>
      <c r="G814" s="181" t="s">
        <v>213</v>
      </c>
      <c r="H814" s="182">
        <v>3.7120000000000002</v>
      </c>
      <c r="I814" s="183"/>
      <c r="J814" s="184">
        <f>ROUND(I814*H814,2)</f>
        <v>0</v>
      </c>
      <c r="K814" s="180" t="s">
        <v>171</v>
      </c>
      <c r="L814" s="39"/>
      <c r="M814" s="185" t="s">
        <v>79</v>
      </c>
      <c r="N814" s="186" t="s">
        <v>51</v>
      </c>
      <c r="O814" s="64"/>
      <c r="P814" s="187">
        <f>O814*H814</f>
        <v>0</v>
      </c>
      <c r="Q814" s="187">
        <v>1.2305000000000001E-4</v>
      </c>
      <c r="R814" s="187">
        <f>Q814*H814</f>
        <v>4.5676160000000007E-4</v>
      </c>
      <c r="S814" s="187">
        <v>0</v>
      </c>
      <c r="T814" s="188">
        <f>S814*H814</f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189" t="s">
        <v>270</v>
      </c>
      <c r="AT814" s="189" t="s">
        <v>167</v>
      </c>
      <c r="AU814" s="189" t="s">
        <v>90</v>
      </c>
      <c r="AY814" s="16" t="s">
        <v>165</v>
      </c>
      <c r="BE814" s="190">
        <f>IF(N814="základní",J814,0)</f>
        <v>0</v>
      </c>
      <c r="BF814" s="190">
        <f>IF(N814="snížená",J814,0)</f>
        <v>0</v>
      </c>
      <c r="BG814" s="190">
        <f>IF(N814="zákl. přenesená",J814,0)</f>
        <v>0</v>
      </c>
      <c r="BH814" s="190">
        <f>IF(N814="sníž. přenesená",J814,0)</f>
        <v>0</v>
      </c>
      <c r="BI814" s="190">
        <f>IF(N814="nulová",J814,0)</f>
        <v>0</v>
      </c>
      <c r="BJ814" s="16" t="s">
        <v>88</v>
      </c>
      <c r="BK814" s="190">
        <f>ROUND(I814*H814,2)</f>
        <v>0</v>
      </c>
      <c r="BL814" s="16" t="s">
        <v>270</v>
      </c>
      <c r="BM814" s="189" t="s">
        <v>1554</v>
      </c>
    </row>
    <row r="815" spans="1:65" s="2" customFormat="1">
      <c r="A815" s="34"/>
      <c r="B815" s="35"/>
      <c r="C815" s="36"/>
      <c r="D815" s="191" t="s">
        <v>174</v>
      </c>
      <c r="E815" s="36"/>
      <c r="F815" s="192" t="s">
        <v>1555</v>
      </c>
      <c r="G815" s="36"/>
      <c r="H815" s="36"/>
      <c r="I815" s="193"/>
      <c r="J815" s="36"/>
      <c r="K815" s="36"/>
      <c r="L815" s="39"/>
      <c r="M815" s="194"/>
      <c r="N815" s="195"/>
      <c r="O815" s="64"/>
      <c r="P815" s="64"/>
      <c r="Q815" s="64"/>
      <c r="R815" s="64"/>
      <c r="S815" s="64"/>
      <c r="T815" s="65"/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T815" s="16" t="s">
        <v>174</v>
      </c>
      <c r="AU815" s="16" t="s">
        <v>90</v>
      </c>
    </row>
    <row r="816" spans="1:65" s="13" customFormat="1" ht="22.5">
      <c r="B816" s="196"/>
      <c r="C816" s="197"/>
      <c r="D816" s="198" t="s">
        <v>176</v>
      </c>
      <c r="E816" s="199" t="s">
        <v>79</v>
      </c>
      <c r="F816" s="200" t="s">
        <v>1540</v>
      </c>
      <c r="G816" s="197"/>
      <c r="H816" s="201">
        <v>3.7120000000000002</v>
      </c>
      <c r="I816" s="202"/>
      <c r="J816" s="197"/>
      <c r="K816" s="197"/>
      <c r="L816" s="203"/>
      <c r="M816" s="204"/>
      <c r="N816" s="205"/>
      <c r="O816" s="205"/>
      <c r="P816" s="205"/>
      <c r="Q816" s="205"/>
      <c r="R816" s="205"/>
      <c r="S816" s="205"/>
      <c r="T816" s="206"/>
      <c r="AT816" s="207" t="s">
        <v>176</v>
      </c>
      <c r="AU816" s="207" t="s">
        <v>90</v>
      </c>
      <c r="AV816" s="13" t="s">
        <v>90</v>
      </c>
      <c r="AW816" s="13" t="s">
        <v>39</v>
      </c>
      <c r="AX816" s="13" t="s">
        <v>81</v>
      </c>
      <c r="AY816" s="207" t="s">
        <v>165</v>
      </c>
    </row>
    <row r="817" spans="1:65" s="2" customFormat="1" ht="24.2" customHeight="1">
      <c r="A817" s="34"/>
      <c r="B817" s="35"/>
      <c r="C817" s="178" t="s">
        <v>1556</v>
      </c>
      <c r="D817" s="178" t="s">
        <v>167</v>
      </c>
      <c r="E817" s="179" t="s">
        <v>1557</v>
      </c>
      <c r="F817" s="180" t="s">
        <v>1558</v>
      </c>
      <c r="G817" s="181" t="s">
        <v>213</v>
      </c>
      <c r="H817" s="182">
        <v>3.7120000000000002</v>
      </c>
      <c r="I817" s="183"/>
      <c r="J817" s="184">
        <f>ROUND(I817*H817,2)</f>
        <v>0</v>
      </c>
      <c r="K817" s="180" t="s">
        <v>171</v>
      </c>
      <c r="L817" s="39"/>
      <c r="M817" s="185" t="s">
        <v>79</v>
      </c>
      <c r="N817" s="186" t="s">
        <v>51</v>
      </c>
      <c r="O817" s="64"/>
      <c r="P817" s="187">
        <f>O817*H817</f>
        <v>0</v>
      </c>
      <c r="Q817" s="187">
        <v>1.2305000000000001E-4</v>
      </c>
      <c r="R817" s="187">
        <f>Q817*H817</f>
        <v>4.5676160000000007E-4</v>
      </c>
      <c r="S817" s="187">
        <v>0</v>
      </c>
      <c r="T817" s="188">
        <f>S817*H817</f>
        <v>0</v>
      </c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R817" s="189" t="s">
        <v>270</v>
      </c>
      <c r="AT817" s="189" t="s">
        <v>167</v>
      </c>
      <c r="AU817" s="189" t="s">
        <v>90</v>
      </c>
      <c r="AY817" s="16" t="s">
        <v>165</v>
      </c>
      <c r="BE817" s="190">
        <f>IF(N817="základní",J817,0)</f>
        <v>0</v>
      </c>
      <c r="BF817" s="190">
        <f>IF(N817="snížená",J817,0)</f>
        <v>0</v>
      </c>
      <c r="BG817" s="190">
        <f>IF(N817="zákl. přenesená",J817,0)</f>
        <v>0</v>
      </c>
      <c r="BH817" s="190">
        <f>IF(N817="sníž. přenesená",J817,0)</f>
        <v>0</v>
      </c>
      <c r="BI817" s="190">
        <f>IF(N817="nulová",J817,0)</f>
        <v>0</v>
      </c>
      <c r="BJ817" s="16" t="s">
        <v>88</v>
      </c>
      <c r="BK817" s="190">
        <f>ROUND(I817*H817,2)</f>
        <v>0</v>
      </c>
      <c r="BL817" s="16" t="s">
        <v>270</v>
      </c>
      <c r="BM817" s="189" t="s">
        <v>1559</v>
      </c>
    </row>
    <row r="818" spans="1:65" s="2" customFormat="1">
      <c r="A818" s="34"/>
      <c r="B818" s="35"/>
      <c r="C818" s="36"/>
      <c r="D818" s="191" t="s">
        <v>174</v>
      </c>
      <c r="E818" s="36"/>
      <c r="F818" s="192" t="s">
        <v>1560</v>
      </c>
      <c r="G818" s="36"/>
      <c r="H818" s="36"/>
      <c r="I818" s="193"/>
      <c r="J818" s="36"/>
      <c r="K818" s="36"/>
      <c r="L818" s="39"/>
      <c r="M818" s="194"/>
      <c r="N818" s="195"/>
      <c r="O818" s="64"/>
      <c r="P818" s="64"/>
      <c r="Q818" s="64"/>
      <c r="R818" s="64"/>
      <c r="S818" s="64"/>
      <c r="T818" s="65"/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T818" s="16" t="s">
        <v>174</v>
      </c>
      <c r="AU818" s="16" t="s">
        <v>90</v>
      </c>
    </row>
    <row r="819" spans="1:65" s="13" customFormat="1" ht="22.5">
      <c r="B819" s="196"/>
      <c r="C819" s="197"/>
      <c r="D819" s="198" t="s">
        <v>176</v>
      </c>
      <c r="E819" s="199" t="s">
        <v>79</v>
      </c>
      <c r="F819" s="200" t="s">
        <v>1540</v>
      </c>
      <c r="G819" s="197"/>
      <c r="H819" s="201">
        <v>3.7120000000000002</v>
      </c>
      <c r="I819" s="202"/>
      <c r="J819" s="197"/>
      <c r="K819" s="197"/>
      <c r="L819" s="203"/>
      <c r="M819" s="204"/>
      <c r="N819" s="205"/>
      <c r="O819" s="205"/>
      <c r="P819" s="205"/>
      <c r="Q819" s="205"/>
      <c r="R819" s="205"/>
      <c r="S819" s="205"/>
      <c r="T819" s="206"/>
      <c r="AT819" s="207" t="s">
        <v>176</v>
      </c>
      <c r="AU819" s="207" t="s">
        <v>90</v>
      </c>
      <c r="AV819" s="13" t="s">
        <v>90</v>
      </c>
      <c r="AW819" s="13" t="s">
        <v>39</v>
      </c>
      <c r="AX819" s="13" t="s">
        <v>81</v>
      </c>
      <c r="AY819" s="207" t="s">
        <v>165</v>
      </c>
    </row>
    <row r="820" spans="1:65" s="12" customFormat="1" ht="22.9" customHeight="1">
      <c r="B820" s="162"/>
      <c r="C820" s="163"/>
      <c r="D820" s="164" t="s">
        <v>80</v>
      </c>
      <c r="E820" s="176" t="s">
        <v>1561</v>
      </c>
      <c r="F820" s="176" t="s">
        <v>1562</v>
      </c>
      <c r="G820" s="163"/>
      <c r="H820" s="163"/>
      <c r="I820" s="166"/>
      <c r="J820" s="177">
        <f>BK820</f>
        <v>0</v>
      </c>
      <c r="K820" s="163"/>
      <c r="L820" s="168"/>
      <c r="M820" s="169"/>
      <c r="N820" s="170"/>
      <c r="O820" s="170"/>
      <c r="P820" s="171">
        <f>SUM(P821:P826)</f>
        <v>0</v>
      </c>
      <c r="Q820" s="170"/>
      <c r="R820" s="171">
        <f>SUM(R821:R826)</f>
        <v>6.7512942000000006E-2</v>
      </c>
      <c r="S820" s="170"/>
      <c r="T820" s="172">
        <f>SUM(T821:T826)</f>
        <v>0</v>
      </c>
      <c r="AR820" s="173" t="s">
        <v>90</v>
      </c>
      <c r="AT820" s="174" t="s">
        <v>80</v>
      </c>
      <c r="AU820" s="174" t="s">
        <v>88</v>
      </c>
      <c r="AY820" s="173" t="s">
        <v>165</v>
      </c>
      <c r="BK820" s="175">
        <f>SUM(BK821:BK826)</f>
        <v>0</v>
      </c>
    </row>
    <row r="821" spans="1:65" s="2" customFormat="1" ht="33" customHeight="1">
      <c r="A821" s="34"/>
      <c r="B821" s="35"/>
      <c r="C821" s="178" t="s">
        <v>1563</v>
      </c>
      <c r="D821" s="178" t="s">
        <v>167</v>
      </c>
      <c r="E821" s="179" t="s">
        <v>1564</v>
      </c>
      <c r="F821" s="180" t="s">
        <v>1565</v>
      </c>
      <c r="G821" s="181" t="s">
        <v>213</v>
      </c>
      <c r="H821" s="182">
        <v>146.89500000000001</v>
      </c>
      <c r="I821" s="183"/>
      <c r="J821" s="184">
        <f>ROUND(I821*H821,2)</f>
        <v>0</v>
      </c>
      <c r="K821" s="180" t="s">
        <v>171</v>
      </c>
      <c r="L821" s="39"/>
      <c r="M821" s="185" t="s">
        <v>79</v>
      </c>
      <c r="N821" s="186" t="s">
        <v>51</v>
      </c>
      <c r="O821" s="64"/>
      <c r="P821" s="187">
        <f>O821*H821</f>
        <v>0</v>
      </c>
      <c r="Q821" s="187">
        <v>2.0120000000000001E-4</v>
      </c>
      <c r="R821" s="187">
        <f>Q821*H821</f>
        <v>2.9555274000000003E-2</v>
      </c>
      <c r="S821" s="187">
        <v>0</v>
      </c>
      <c r="T821" s="188">
        <f>S821*H821</f>
        <v>0</v>
      </c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R821" s="189" t="s">
        <v>270</v>
      </c>
      <c r="AT821" s="189" t="s">
        <v>167</v>
      </c>
      <c r="AU821" s="189" t="s">
        <v>90</v>
      </c>
      <c r="AY821" s="16" t="s">
        <v>165</v>
      </c>
      <c r="BE821" s="190">
        <f>IF(N821="základní",J821,0)</f>
        <v>0</v>
      </c>
      <c r="BF821" s="190">
        <f>IF(N821="snížená",J821,0)</f>
        <v>0</v>
      </c>
      <c r="BG821" s="190">
        <f>IF(N821="zákl. přenesená",J821,0)</f>
        <v>0</v>
      </c>
      <c r="BH821" s="190">
        <f>IF(N821="sníž. přenesená",J821,0)</f>
        <v>0</v>
      </c>
      <c r="BI821" s="190">
        <f>IF(N821="nulová",J821,0)</f>
        <v>0</v>
      </c>
      <c r="BJ821" s="16" t="s">
        <v>88</v>
      </c>
      <c r="BK821" s="190">
        <f>ROUND(I821*H821,2)</f>
        <v>0</v>
      </c>
      <c r="BL821" s="16" t="s">
        <v>270</v>
      </c>
      <c r="BM821" s="189" t="s">
        <v>1566</v>
      </c>
    </row>
    <row r="822" spans="1:65" s="2" customFormat="1">
      <c r="A822" s="34"/>
      <c r="B822" s="35"/>
      <c r="C822" s="36"/>
      <c r="D822" s="191" t="s">
        <v>174</v>
      </c>
      <c r="E822" s="36"/>
      <c r="F822" s="192" t="s">
        <v>1567</v>
      </c>
      <c r="G822" s="36"/>
      <c r="H822" s="36"/>
      <c r="I822" s="193"/>
      <c r="J822" s="36"/>
      <c r="K822" s="36"/>
      <c r="L822" s="39"/>
      <c r="M822" s="194"/>
      <c r="N822" s="195"/>
      <c r="O822" s="64"/>
      <c r="P822" s="64"/>
      <c r="Q822" s="64"/>
      <c r="R822" s="64"/>
      <c r="S822" s="64"/>
      <c r="T822" s="65"/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T822" s="16" t="s">
        <v>174</v>
      </c>
      <c r="AU822" s="16" t="s">
        <v>90</v>
      </c>
    </row>
    <row r="823" spans="1:65" s="2" customFormat="1" ht="37.9" customHeight="1">
      <c r="A823" s="34"/>
      <c r="B823" s="35"/>
      <c r="C823" s="178" t="s">
        <v>1568</v>
      </c>
      <c r="D823" s="178" t="s">
        <v>167</v>
      </c>
      <c r="E823" s="179" t="s">
        <v>1569</v>
      </c>
      <c r="F823" s="180" t="s">
        <v>1570</v>
      </c>
      <c r="G823" s="181" t="s">
        <v>213</v>
      </c>
      <c r="H823" s="182">
        <v>146.89500000000001</v>
      </c>
      <c r="I823" s="183"/>
      <c r="J823" s="184">
        <f>ROUND(I823*H823,2)</f>
        <v>0</v>
      </c>
      <c r="K823" s="180" t="s">
        <v>171</v>
      </c>
      <c r="L823" s="39"/>
      <c r="M823" s="185" t="s">
        <v>79</v>
      </c>
      <c r="N823" s="186" t="s">
        <v>51</v>
      </c>
      <c r="O823" s="64"/>
      <c r="P823" s="187">
        <f>O823*H823</f>
        <v>0</v>
      </c>
      <c r="Q823" s="187">
        <v>2.5839999999999999E-4</v>
      </c>
      <c r="R823" s="187">
        <f>Q823*H823</f>
        <v>3.7957668E-2</v>
      </c>
      <c r="S823" s="187">
        <v>0</v>
      </c>
      <c r="T823" s="188">
        <f>S823*H823</f>
        <v>0</v>
      </c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R823" s="189" t="s">
        <v>270</v>
      </c>
      <c r="AT823" s="189" t="s">
        <v>167</v>
      </c>
      <c r="AU823" s="189" t="s">
        <v>90</v>
      </c>
      <c r="AY823" s="16" t="s">
        <v>165</v>
      </c>
      <c r="BE823" s="190">
        <f>IF(N823="základní",J823,0)</f>
        <v>0</v>
      </c>
      <c r="BF823" s="190">
        <f>IF(N823="snížená",J823,0)</f>
        <v>0</v>
      </c>
      <c r="BG823" s="190">
        <f>IF(N823="zákl. přenesená",J823,0)</f>
        <v>0</v>
      </c>
      <c r="BH823" s="190">
        <f>IF(N823="sníž. přenesená",J823,0)</f>
        <v>0</v>
      </c>
      <c r="BI823" s="190">
        <f>IF(N823="nulová",J823,0)</f>
        <v>0</v>
      </c>
      <c r="BJ823" s="16" t="s">
        <v>88</v>
      </c>
      <c r="BK823" s="190">
        <f>ROUND(I823*H823,2)</f>
        <v>0</v>
      </c>
      <c r="BL823" s="16" t="s">
        <v>270</v>
      </c>
      <c r="BM823" s="189" t="s">
        <v>1571</v>
      </c>
    </row>
    <row r="824" spans="1:65" s="2" customFormat="1">
      <c r="A824" s="34"/>
      <c r="B824" s="35"/>
      <c r="C824" s="36"/>
      <c r="D824" s="191" t="s">
        <v>174</v>
      </c>
      <c r="E824" s="36"/>
      <c r="F824" s="192" t="s">
        <v>1572</v>
      </c>
      <c r="G824" s="36"/>
      <c r="H824" s="36"/>
      <c r="I824" s="193"/>
      <c r="J824" s="36"/>
      <c r="K824" s="36"/>
      <c r="L824" s="39"/>
      <c r="M824" s="194"/>
      <c r="N824" s="195"/>
      <c r="O824" s="64"/>
      <c r="P824" s="64"/>
      <c r="Q824" s="64"/>
      <c r="R824" s="64"/>
      <c r="S824" s="64"/>
      <c r="T824" s="65"/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T824" s="16" t="s">
        <v>174</v>
      </c>
      <c r="AU824" s="16" t="s">
        <v>90</v>
      </c>
    </row>
    <row r="825" spans="1:65" s="13" customFormat="1">
      <c r="B825" s="196"/>
      <c r="C825" s="197"/>
      <c r="D825" s="198" t="s">
        <v>176</v>
      </c>
      <c r="E825" s="199" t="s">
        <v>79</v>
      </c>
      <c r="F825" s="200" t="s">
        <v>1573</v>
      </c>
      <c r="G825" s="197"/>
      <c r="H825" s="201">
        <v>110.395</v>
      </c>
      <c r="I825" s="202"/>
      <c r="J825" s="197"/>
      <c r="K825" s="197"/>
      <c r="L825" s="203"/>
      <c r="M825" s="204"/>
      <c r="N825" s="205"/>
      <c r="O825" s="205"/>
      <c r="P825" s="205"/>
      <c r="Q825" s="205"/>
      <c r="R825" s="205"/>
      <c r="S825" s="205"/>
      <c r="T825" s="206"/>
      <c r="AT825" s="207" t="s">
        <v>176</v>
      </c>
      <c r="AU825" s="207" t="s">
        <v>90</v>
      </c>
      <c r="AV825" s="13" t="s">
        <v>90</v>
      </c>
      <c r="AW825" s="13" t="s">
        <v>39</v>
      </c>
      <c r="AX825" s="13" t="s">
        <v>81</v>
      </c>
      <c r="AY825" s="207" t="s">
        <v>165</v>
      </c>
    </row>
    <row r="826" spans="1:65" s="13" customFormat="1">
      <c r="B826" s="196"/>
      <c r="C826" s="197"/>
      <c r="D826" s="198" t="s">
        <v>176</v>
      </c>
      <c r="E826" s="199" t="s">
        <v>79</v>
      </c>
      <c r="F826" s="200" t="s">
        <v>1574</v>
      </c>
      <c r="G826" s="197"/>
      <c r="H826" s="201">
        <v>36.5</v>
      </c>
      <c r="I826" s="202"/>
      <c r="J826" s="197"/>
      <c r="K826" s="197"/>
      <c r="L826" s="203"/>
      <c r="M826" s="204"/>
      <c r="N826" s="205"/>
      <c r="O826" s="205"/>
      <c r="P826" s="205"/>
      <c r="Q826" s="205"/>
      <c r="R826" s="205"/>
      <c r="S826" s="205"/>
      <c r="T826" s="206"/>
      <c r="AT826" s="207" t="s">
        <v>176</v>
      </c>
      <c r="AU826" s="207" t="s">
        <v>90</v>
      </c>
      <c r="AV826" s="13" t="s">
        <v>90</v>
      </c>
      <c r="AW826" s="13" t="s">
        <v>39</v>
      </c>
      <c r="AX826" s="13" t="s">
        <v>81</v>
      </c>
      <c r="AY826" s="207" t="s">
        <v>165</v>
      </c>
    </row>
    <row r="827" spans="1:65" s="12" customFormat="1" ht="25.9" customHeight="1">
      <c r="B827" s="162"/>
      <c r="C827" s="163"/>
      <c r="D827" s="164" t="s">
        <v>80</v>
      </c>
      <c r="E827" s="165" t="s">
        <v>1575</v>
      </c>
      <c r="F827" s="165" t="s">
        <v>1576</v>
      </c>
      <c r="G827" s="163"/>
      <c r="H827" s="163"/>
      <c r="I827" s="166"/>
      <c r="J827" s="167">
        <f>BK827</f>
        <v>0</v>
      </c>
      <c r="K827" s="163"/>
      <c r="L827" s="168"/>
      <c r="M827" s="169"/>
      <c r="N827" s="170"/>
      <c r="O827" s="170"/>
      <c r="P827" s="171">
        <f>SUM(P828:P833)</f>
        <v>0</v>
      </c>
      <c r="Q827" s="170"/>
      <c r="R827" s="171">
        <f>SUM(R828:R833)</f>
        <v>0</v>
      </c>
      <c r="S827" s="170"/>
      <c r="T827" s="172">
        <f>SUM(T828:T833)</f>
        <v>0</v>
      </c>
      <c r="AR827" s="173" t="s">
        <v>172</v>
      </c>
      <c r="AT827" s="174" t="s">
        <v>80</v>
      </c>
      <c r="AU827" s="174" t="s">
        <v>81</v>
      </c>
      <c r="AY827" s="173" t="s">
        <v>165</v>
      </c>
      <c r="BK827" s="175">
        <f>SUM(BK828:BK833)</f>
        <v>0</v>
      </c>
    </row>
    <row r="828" spans="1:65" s="2" customFormat="1" ht="24.2" customHeight="1">
      <c r="A828" s="34"/>
      <c r="B828" s="35"/>
      <c r="C828" s="178" t="s">
        <v>1577</v>
      </c>
      <c r="D828" s="178" t="s">
        <v>167</v>
      </c>
      <c r="E828" s="179" t="s">
        <v>1578</v>
      </c>
      <c r="F828" s="180" t="s">
        <v>1579</v>
      </c>
      <c r="G828" s="181" t="s">
        <v>1580</v>
      </c>
      <c r="H828" s="182">
        <v>10</v>
      </c>
      <c r="I828" s="183"/>
      <c r="J828" s="184">
        <f>ROUND(I828*H828,2)</f>
        <v>0</v>
      </c>
      <c r="K828" s="180" t="s">
        <v>171</v>
      </c>
      <c r="L828" s="39"/>
      <c r="M828" s="185" t="s">
        <v>79</v>
      </c>
      <c r="N828" s="186" t="s">
        <v>51</v>
      </c>
      <c r="O828" s="64"/>
      <c r="P828" s="187">
        <f>O828*H828</f>
        <v>0</v>
      </c>
      <c r="Q828" s="187">
        <v>0</v>
      </c>
      <c r="R828" s="187">
        <f>Q828*H828</f>
        <v>0</v>
      </c>
      <c r="S828" s="187">
        <v>0</v>
      </c>
      <c r="T828" s="188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89" t="s">
        <v>1581</v>
      </c>
      <c r="AT828" s="189" t="s">
        <v>167</v>
      </c>
      <c r="AU828" s="189" t="s">
        <v>88</v>
      </c>
      <c r="AY828" s="16" t="s">
        <v>165</v>
      </c>
      <c r="BE828" s="190">
        <f>IF(N828="základní",J828,0)</f>
        <v>0</v>
      </c>
      <c r="BF828" s="190">
        <f>IF(N828="snížená",J828,0)</f>
        <v>0</v>
      </c>
      <c r="BG828" s="190">
        <f>IF(N828="zákl. přenesená",J828,0)</f>
        <v>0</v>
      </c>
      <c r="BH828" s="190">
        <f>IF(N828="sníž. přenesená",J828,0)</f>
        <v>0</v>
      </c>
      <c r="BI828" s="190">
        <f>IF(N828="nulová",J828,0)</f>
        <v>0</v>
      </c>
      <c r="BJ828" s="16" t="s">
        <v>88</v>
      </c>
      <c r="BK828" s="190">
        <f>ROUND(I828*H828,2)</f>
        <v>0</v>
      </c>
      <c r="BL828" s="16" t="s">
        <v>1581</v>
      </c>
      <c r="BM828" s="189" t="s">
        <v>1582</v>
      </c>
    </row>
    <row r="829" spans="1:65" s="2" customFormat="1">
      <c r="A829" s="34"/>
      <c r="B829" s="35"/>
      <c r="C829" s="36"/>
      <c r="D829" s="191" t="s">
        <v>174</v>
      </c>
      <c r="E829" s="36"/>
      <c r="F829" s="192" t="s">
        <v>1583</v>
      </c>
      <c r="G829" s="36"/>
      <c r="H829" s="36"/>
      <c r="I829" s="193"/>
      <c r="J829" s="36"/>
      <c r="K829" s="36"/>
      <c r="L829" s="39"/>
      <c r="M829" s="194"/>
      <c r="N829" s="195"/>
      <c r="O829" s="64"/>
      <c r="P829" s="64"/>
      <c r="Q829" s="64"/>
      <c r="R829" s="64"/>
      <c r="S829" s="64"/>
      <c r="T829" s="65"/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T829" s="16" t="s">
        <v>174</v>
      </c>
      <c r="AU829" s="16" t="s">
        <v>88</v>
      </c>
    </row>
    <row r="830" spans="1:65" s="13" customFormat="1" ht="22.5">
      <c r="B830" s="196"/>
      <c r="C830" s="197"/>
      <c r="D830" s="198" t="s">
        <v>176</v>
      </c>
      <c r="E830" s="199" t="s">
        <v>79</v>
      </c>
      <c r="F830" s="200" t="s">
        <v>1584</v>
      </c>
      <c r="G830" s="197"/>
      <c r="H830" s="201">
        <v>10</v>
      </c>
      <c r="I830" s="202"/>
      <c r="J830" s="197"/>
      <c r="K830" s="197"/>
      <c r="L830" s="203"/>
      <c r="M830" s="204"/>
      <c r="N830" s="205"/>
      <c r="O830" s="205"/>
      <c r="P830" s="205"/>
      <c r="Q830" s="205"/>
      <c r="R830" s="205"/>
      <c r="S830" s="205"/>
      <c r="T830" s="206"/>
      <c r="AT830" s="207" t="s">
        <v>176</v>
      </c>
      <c r="AU830" s="207" t="s">
        <v>88</v>
      </c>
      <c r="AV830" s="13" t="s">
        <v>90</v>
      </c>
      <c r="AW830" s="13" t="s">
        <v>39</v>
      </c>
      <c r="AX830" s="13" t="s">
        <v>81</v>
      </c>
      <c r="AY830" s="207" t="s">
        <v>165</v>
      </c>
    </row>
    <row r="831" spans="1:65" s="2" customFormat="1" ht="24.2" customHeight="1">
      <c r="A831" s="34"/>
      <c r="B831" s="35"/>
      <c r="C831" s="178" t="s">
        <v>1585</v>
      </c>
      <c r="D831" s="178" t="s">
        <v>167</v>
      </c>
      <c r="E831" s="179" t="s">
        <v>1586</v>
      </c>
      <c r="F831" s="180" t="s">
        <v>1587</v>
      </c>
      <c r="G831" s="181" t="s">
        <v>1580</v>
      </c>
      <c r="H831" s="182">
        <v>10</v>
      </c>
      <c r="I831" s="183"/>
      <c r="J831" s="184">
        <f>ROUND(I831*H831,2)</f>
        <v>0</v>
      </c>
      <c r="K831" s="180" t="s">
        <v>171</v>
      </c>
      <c r="L831" s="39"/>
      <c r="M831" s="185" t="s">
        <v>79</v>
      </c>
      <c r="N831" s="186" t="s">
        <v>51</v>
      </c>
      <c r="O831" s="64"/>
      <c r="P831" s="187">
        <f>O831*H831</f>
        <v>0</v>
      </c>
      <c r="Q831" s="187">
        <v>0</v>
      </c>
      <c r="R831" s="187">
        <f>Q831*H831</f>
        <v>0</v>
      </c>
      <c r="S831" s="187">
        <v>0</v>
      </c>
      <c r="T831" s="188">
        <f>S831*H831</f>
        <v>0</v>
      </c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R831" s="189" t="s">
        <v>1581</v>
      </c>
      <c r="AT831" s="189" t="s">
        <v>167</v>
      </c>
      <c r="AU831" s="189" t="s">
        <v>88</v>
      </c>
      <c r="AY831" s="16" t="s">
        <v>165</v>
      </c>
      <c r="BE831" s="190">
        <f>IF(N831="základní",J831,0)</f>
        <v>0</v>
      </c>
      <c r="BF831" s="190">
        <f>IF(N831="snížená",J831,0)</f>
        <v>0</v>
      </c>
      <c r="BG831" s="190">
        <f>IF(N831="zákl. přenesená",J831,0)</f>
        <v>0</v>
      </c>
      <c r="BH831" s="190">
        <f>IF(N831="sníž. přenesená",J831,0)</f>
        <v>0</v>
      </c>
      <c r="BI831" s="190">
        <f>IF(N831="nulová",J831,0)</f>
        <v>0</v>
      </c>
      <c r="BJ831" s="16" t="s">
        <v>88</v>
      </c>
      <c r="BK831" s="190">
        <f>ROUND(I831*H831,2)</f>
        <v>0</v>
      </c>
      <c r="BL831" s="16" t="s">
        <v>1581</v>
      </c>
      <c r="BM831" s="189" t="s">
        <v>1588</v>
      </c>
    </row>
    <row r="832" spans="1:65" s="2" customFormat="1">
      <c r="A832" s="34"/>
      <c r="B832" s="35"/>
      <c r="C832" s="36"/>
      <c r="D832" s="191" t="s">
        <v>174</v>
      </c>
      <c r="E832" s="36"/>
      <c r="F832" s="192" t="s">
        <v>1589</v>
      </c>
      <c r="G832" s="36"/>
      <c r="H832" s="36"/>
      <c r="I832" s="193"/>
      <c r="J832" s="36"/>
      <c r="K832" s="36"/>
      <c r="L832" s="39"/>
      <c r="M832" s="194"/>
      <c r="N832" s="195"/>
      <c r="O832" s="64"/>
      <c r="P832" s="64"/>
      <c r="Q832" s="64"/>
      <c r="R832" s="64"/>
      <c r="S832" s="64"/>
      <c r="T832" s="65"/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T832" s="16" t="s">
        <v>174</v>
      </c>
      <c r="AU832" s="16" t="s">
        <v>88</v>
      </c>
    </row>
    <row r="833" spans="1:51" s="13" customFormat="1" ht="22.5">
      <c r="B833" s="196"/>
      <c r="C833" s="197"/>
      <c r="D833" s="198" t="s">
        <v>176</v>
      </c>
      <c r="E833" s="199" t="s">
        <v>79</v>
      </c>
      <c r="F833" s="200" t="s">
        <v>1590</v>
      </c>
      <c r="G833" s="197"/>
      <c r="H833" s="201">
        <v>10</v>
      </c>
      <c r="I833" s="202"/>
      <c r="J833" s="197"/>
      <c r="K833" s="197"/>
      <c r="L833" s="203"/>
      <c r="M833" s="220"/>
      <c r="N833" s="221"/>
      <c r="O833" s="221"/>
      <c r="P833" s="221"/>
      <c r="Q833" s="221"/>
      <c r="R833" s="221"/>
      <c r="S833" s="221"/>
      <c r="T833" s="222"/>
      <c r="AT833" s="207" t="s">
        <v>176</v>
      </c>
      <c r="AU833" s="207" t="s">
        <v>88</v>
      </c>
      <c r="AV833" s="13" t="s">
        <v>90</v>
      </c>
      <c r="AW833" s="13" t="s">
        <v>39</v>
      </c>
      <c r="AX833" s="13" t="s">
        <v>81</v>
      </c>
      <c r="AY833" s="207" t="s">
        <v>165</v>
      </c>
    </row>
    <row r="834" spans="1:51" s="2" customFormat="1" ht="6.95" customHeight="1">
      <c r="A834" s="34"/>
      <c r="B834" s="47"/>
      <c r="C834" s="48"/>
      <c r="D834" s="48"/>
      <c r="E834" s="48"/>
      <c r="F834" s="48"/>
      <c r="G834" s="48"/>
      <c r="H834" s="48"/>
      <c r="I834" s="48"/>
      <c r="J834" s="48"/>
      <c r="K834" s="48"/>
      <c r="L834" s="39"/>
      <c r="M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</row>
  </sheetData>
  <sheetProtection algorithmName="SHA-512" hashValue="vuyPlrMe2kXpq0OBxjwYvRpgqxHpnP/o+lbv6iZAZsFSBfnhY5gpaMzbe3mzch5GaJ6z2Ze0+fWFBiNDr3zQLA==" saltValue="uuihfKFeQOU1TtNF/EQoEc/CgTCJijPeuFNa18Z7CQzgOwiiuKB/KJ9tQPKGztkdPHQ2doBcXaqmKCy4eUCKNA==" spinCount="100000" sheet="1" objects="1" scenarios="1" formatColumns="0" formatRows="0" autoFilter="0"/>
  <autoFilter ref="C114:K833" xr:uid="{00000000-0009-0000-0000-000001000000}"/>
  <mergeCells count="12">
    <mergeCell ref="E107:H107"/>
    <mergeCell ref="L2:V2"/>
    <mergeCell ref="E50:H50"/>
    <mergeCell ref="E52:H52"/>
    <mergeCell ref="E54:H54"/>
    <mergeCell ref="E103:H103"/>
    <mergeCell ref="E105:H105"/>
    <mergeCell ref="E7:H7"/>
    <mergeCell ref="E9:H9"/>
    <mergeCell ref="E11:H11"/>
    <mergeCell ref="E20:H20"/>
    <mergeCell ref="E29:H29"/>
  </mergeCells>
  <hyperlinks>
    <hyperlink ref="F119" r:id="rId1" xr:uid="{00000000-0004-0000-0100-000000000000}"/>
    <hyperlink ref="F122" r:id="rId2" xr:uid="{00000000-0004-0000-0100-000001000000}"/>
    <hyperlink ref="F124" r:id="rId3" xr:uid="{00000000-0004-0000-0100-000002000000}"/>
    <hyperlink ref="F127" r:id="rId4" xr:uid="{00000000-0004-0000-0100-000003000000}"/>
    <hyperlink ref="F131" r:id="rId5" xr:uid="{00000000-0004-0000-0100-000004000000}"/>
    <hyperlink ref="F135" r:id="rId6" xr:uid="{00000000-0004-0000-0100-000005000000}"/>
    <hyperlink ref="F140" r:id="rId7" xr:uid="{00000000-0004-0000-0100-000006000000}"/>
    <hyperlink ref="F144" r:id="rId8" xr:uid="{00000000-0004-0000-0100-000007000000}"/>
    <hyperlink ref="F146" r:id="rId9" xr:uid="{00000000-0004-0000-0100-000008000000}"/>
    <hyperlink ref="F149" r:id="rId10" xr:uid="{00000000-0004-0000-0100-000009000000}"/>
    <hyperlink ref="F154" r:id="rId11" xr:uid="{00000000-0004-0000-0100-00000A000000}"/>
    <hyperlink ref="F156" r:id="rId12" xr:uid="{00000000-0004-0000-0100-00000B000000}"/>
    <hyperlink ref="F162" r:id="rId13" xr:uid="{00000000-0004-0000-0100-00000C000000}"/>
    <hyperlink ref="F165" r:id="rId14" xr:uid="{00000000-0004-0000-0100-00000D000000}"/>
    <hyperlink ref="F171" r:id="rId15" xr:uid="{00000000-0004-0000-0100-00000E000000}"/>
    <hyperlink ref="F177" r:id="rId16" xr:uid="{00000000-0004-0000-0100-00000F000000}"/>
    <hyperlink ref="F183" r:id="rId17" xr:uid="{00000000-0004-0000-0100-000010000000}"/>
    <hyperlink ref="F189" r:id="rId18" xr:uid="{00000000-0004-0000-0100-000011000000}"/>
    <hyperlink ref="F192" r:id="rId19" xr:uid="{00000000-0004-0000-0100-000012000000}"/>
    <hyperlink ref="F196" r:id="rId20" xr:uid="{00000000-0004-0000-0100-000013000000}"/>
    <hyperlink ref="F199" r:id="rId21" xr:uid="{00000000-0004-0000-0100-000014000000}"/>
    <hyperlink ref="F204" r:id="rId22" xr:uid="{00000000-0004-0000-0100-000015000000}"/>
    <hyperlink ref="F211" r:id="rId23" xr:uid="{00000000-0004-0000-0100-000016000000}"/>
    <hyperlink ref="F215" r:id="rId24" xr:uid="{00000000-0004-0000-0100-000017000000}"/>
    <hyperlink ref="F218" r:id="rId25" xr:uid="{00000000-0004-0000-0100-000018000000}"/>
    <hyperlink ref="F221" r:id="rId26" xr:uid="{00000000-0004-0000-0100-000019000000}"/>
    <hyperlink ref="F226" r:id="rId27" xr:uid="{00000000-0004-0000-0100-00001A000000}"/>
    <hyperlink ref="F229" r:id="rId28" xr:uid="{00000000-0004-0000-0100-00001B000000}"/>
    <hyperlink ref="F232" r:id="rId29" xr:uid="{00000000-0004-0000-0100-00001C000000}"/>
    <hyperlink ref="F235" r:id="rId30" xr:uid="{00000000-0004-0000-0100-00001D000000}"/>
    <hyperlink ref="F238" r:id="rId31" xr:uid="{00000000-0004-0000-0100-00001E000000}"/>
    <hyperlink ref="F242" r:id="rId32" xr:uid="{00000000-0004-0000-0100-00001F000000}"/>
    <hyperlink ref="F245" r:id="rId33" xr:uid="{00000000-0004-0000-0100-000020000000}"/>
    <hyperlink ref="F248" r:id="rId34" xr:uid="{00000000-0004-0000-0100-000021000000}"/>
    <hyperlink ref="F251" r:id="rId35" xr:uid="{00000000-0004-0000-0100-000022000000}"/>
    <hyperlink ref="F254" r:id="rId36" xr:uid="{00000000-0004-0000-0100-000023000000}"/>
    <hyperlink ref="F260" r:id="rId37" xr:uid="{00000000-0004-0000-0100-000024000000}"/>
    <hyperlink ref="F266" r:id="rId38" xr:uid="{00000000-0004-0000-0100-000025000000}"/>
    <hyperlink ref="F270" r:id="rId39" xr:uid="{00000000-0004-0000-0100-000026000000}"/>
    <hyperlink ref="F273" r:id="rId40" xr:uid="{00000000-0004-0000-0100-000027000000}"/>
    <hyperlink ref="F276" r:id="rId41" xr:uid="{00000000-0004-0000-0100-000028000000}"/>
    <hyperlink ref="F279" r:id="rId42" xr:uid="{00000000-0004-0000-0100-000029000000}"/>
    <hyperlink ref="F282" r:id="rId43" xr:uid="{00000000-0004-0000-0100-00002A000000}"/>
    <hyperlink ref="F285" r:id="rId44" xr:uid="{00000000-0004-0000-0100-00002B000000}"/>
    <hyperlink ref="F288" r:id="rId45" xr:uid="{00000000-0004-0000-0100-00002C000000}"/>
    <hyperlink ref="F291" r:id="rId46" xr:uid="{00000000-0004-0000-0100-00002D000000}"/>
    <hyperlink ref="F294" r:id="rId47" xr:uid="{00000000-0004-0000-0100-00002E000000}"/>
    <hyperlink ref="F297" r:id="rId48" xr:uid="{00000000-0004-0000-0100-00002F000000}"/>
    <hyperlink ref="F300" r:id="rId49" xr:uid="{00000000-0004-0000-0100-000030000000}"/>
    <hyperlink ref="F303" r:id="rId50" xr:uid="{00000000-0004-0000-0100-000031000000}"/>
    <hyperlink ref="F306" r:id="rId51" xr:uid="{00000000-0004-0000-0100-000032000000}"/>
    <hyperlink ref="F309" r:id="rId52" xr:uid="{00000000-0004-0000-0100-000033000000}"/>
    <hyperlink ref="F312" r:id="rId53" xr:uid="{00000000-0004-0000-0100-000034000000}"/>
    <hyperlink ref="F315" r:id="rId54" xr:uid="{00000000-0004-0000-0100-000035000000}"/>
    <hyperlink ref="F318" r:id="rId55" xr:uid="{00000000-0004-0000-0100-000036000000}"/>
    <hyperlink ref="F321" r:id="rId56" xr:uid="{00000000-0004-0000-0100-000037000000}"/>
    <hyperlink ref="F324" r:id="rId57" xr:uid="{00000000-0004-0000-0100-000038000000}"/>
    <hyperlink ref="F326" r:id="rId58" xr:uid="{00000000-0004-0000-0100-000039000000}"/>
    <hyperlink ref="F328" r:id="rId59" xr:uid="{00000000-0004-0000-0100-00003A000000}"/>
    <hyperlink ref="F332" r:id="rId60" xr:uid="{00000000-0004-0000-0100-00003B000000}"/>
    <hyperlink ref="F334" r:id="rId61" xr:uid="{00000000-0004-0000-0100-00003C000000}"/>
    <hyperlink ref="F336" r:id="rId62" xr:uid="{00000000-0004-0000-0100-00003D000000}"/>
    <hyperlink ref="F338" r:id="rId63" xr:uid="{00000000-0004-0000-0100-00003E000000}"/>
    <hyperlink ref="F340" r:id="rId64" xr:uid="{00000000-0004-0000-0100-00003F000000}"/>
    <hyperlink ref="F342" r:id="rId65" xr:uid="{00000000-0004-0000-0100-000040000000}"/>
    <hyperlink ref="F344" r:id="rId66" xr:uid="{00000000-0004-0000-0100-000041000000}"/>
    <hyperlink ref="F346" r:id="rId67" xr:uid="{00000000-0004-0000-0100-000042000000}"/>
    <hyperlink ref="F349" r:id="rId68" xr:uid="{00000000-0004-0000-0100-000043000000}"/>
    <hyperlink ref="F353" r:id="rId69" xr:uid="{00000000-0004-0000-0100-000044000000}"/>
    <hyperlink ref="F358" r:id="rId70" xr:uid="{00000000-0004-0000-0100-000045000000}"/>
    <hyperlink ref="F363" r:id="rId71" xr:uid="{00000000-0004-0000-0100-000046000000}"/>
    <hyperlink ref="F372" r:id="rId72" xr:uid="{00000000-0004-0000-0100-000047000000}"/>
    <hyperlink ref="F381" r:id="rId73" xr:uid="{00000000-0004-0000-0100-000048000000}"/>
    <hyperlink ref="F384" r:id="rId74" xr:uid="{00000000-0004-0000-0100-000049000000}"/>
    <hyperlink ref="F387" r:id="rId75" xr:uid="{00000000-0004-0000-0100-00004A000000}"/>
    <hyperlink ref="F392" r:id="rId76" xr:uid="{00000000-0004-0000-0100-00004B000000}"/>
    <hyperlink ref="F401" r:id="rId77" xr:uid="{00000000-0004-0000-0100-00004C000000}"/>
    <hyperlink ref="F404" r:id="rId78" xr:uid="{00000000-0004-0000-0100-00004D000000}"/>
    <hyperlink ref="F407" r:id="rId79" xr:uid="{00000000-0004-0000-0100-00004E000000}"/>
    <hyperlink ref="F410" r:id="rId80" xr:uid="{00000000-0004-0000-0100-00004F000000}"/>
    <hyperlink ref="F413" r:id="rId81" xr:uid="{00000000-0004-0000-0100-000050000000}"/>
    <hyperlink ref="F416" r:id="rId82" xr:uid="{00000000-0004-0000-0100-000051000000}"/>
    <hyperlink ref="F419" r:id="rId83" xr:uid="{00000000-0004-0000-0100-000052000000}"/>
    <hyperlink ref="F422" r:id="rId84" xr:uid="{00000000-0004-0000-0100-000053000000}"/>
    <hyperlink ref="F424" r:id="rId85" xr:uid="{00000000-0004-0000-0100-000054000000}"/>
    <hyperlink ref="F428" r:id="rId86" xr:uid="{00000000-0004-0000-0100-000055000000}"/>
    <hyperlink ref="F431" r:id="rId87" xr:uid="{00000000-0004-0000-0100-000056000000}"/>
    <hyperlink ref="F434" r:id="rId88" xr:uid="{00000000-0004-0000-0100-000057000000}"/>
    <hyperlink ref="F437" r:id="rId89" xr:uid="{00000000-0004-0000-0100-000058000000}"/>
    <hyperlink ref="F439" r:id="rId90" xr:uid="{00000000-0004-0000-0100-000059000000}"/>
    <hyperlink ref="F441" r:id="rId91" xr:uid="{00000000-0004-0000-0100-00005A000000}"/>
    <hyperlink ref="F444" r:id="rId92" xr:uid="{00000000-0004-0000-0100-00005B000000}"/>
    <hyperlink ref="F447" r:id="rId93" xr:uid="{00000000-0004-0000-0100-00005C000000}"/>
    <hyperlink ref="F450" r:id="rId94" xr:uid="{00000000-0004-0000-0100-00005D000000}"/>
    <hyperlink ref="F453" r:id="rId95" xr:uid="{00000000-0004-0000-0100-00005E000000}"/>
    <hyperlink ref="F458" r:id="rId96" xr:uid="{00000000-0004-0000-0100-00005F000000}"/>
    <hyperlink ref="F461" r:id="rId97" xr:uid="{00000000-0004-0000-0100-000060000000}"/>
    <hyperlink ref="F464" r:id="rId98" xr:uid="{00000000-0004-0000-0100-000061000000}"/>
    <hyperlink ref="F467" r:id="rId99" xr:uid="{00000000-0004-0000-0100-000062000000}"/>
    <hyperlink ref="F470" r:id="rId100" xr:uid="{00000000-0004-0000-0100-000063000000}"/>
    <hyperlink ref="F474" r:id="rId101" xr:uid="{00000000-0004-0000-0100-000064000000}"/>
    <hyperlink ref="F478" r:id="rId102" xr:uid="{00000000-0004-0000-0100-000065000000}"/>
    <hyperlink ref="F482" r:id="rId103" xr:uid="{00000000-0004-0000-0100-000066000000}"/>
    <hyperlink ref="F485" r:id="rId104" xr:uid="{00000000-0004-0000-0100-000067000000}"/>
    <hyperlink ref="F488" r:id="rId105" xr:uid="{00000000-0004-0000-0100-000068000000}"/>
    <hyperlink ref="F491" r:id="rId106" xr:uid="{00000000-0004-0000-0100-000069000000}"/>
    <hyperlink ref="F496" r:id="rId107" xr:uid="{00000000-0004-0000-0100-00006A000000}"/>
    <hyperlink ref="F499" r:id="rId108" xr:uid="{00000000-0004-0000-0100-00006B000000}"/>
    <hyperlink ref="F504" r:id="rId109" xr:uid="{00000000-0004-0000-0100-00006C000000}"/>
    <hyperlink ref="F508" r:id="rId110" xr:uid="{00000000-0004-0000-0100-00006D000000}"/>
    <hyperlink ref="F513" r:id="rId111" xr:uid="{00000000-0004-0000-0100-00006E000000}"/>
    <hyperlink ref="F521" r:id="rId112" xr:uid="{00000000-0004-0000-0100-00006F000000}"/>
    <hyperlink ref="F526" r:id="rId113" xr:uid="{00000000-0004-0000-0100-000070000000}"/>
    <hyperlink ref="F531" r:id="rId114" xr:uid="{00000000-0004-0000-0100-000071000000}"/>
    <hyperlink ref="F537" r:id="rId115" xr:uid="{00000000-0004-0000-0100-000072000000}"/>
    <hyperlink ref="F541" r:id="rId116" xr:uid="{00000000-0004-0000-0100-000073000000}"/>
    <hyperlink ref="F545" r:id="rId117" xr:uid="{00000000-0004-0000-0100-000074000000}"/>
    <hyperlink ref="F549" r:id="rId118" xr:uid="{00000000-0004-0000-0100-000075000000}"/>
    <hyperlink ref="F555" r:id="rId119" xr:uid="{00000000-0004-0000-0100-000076000000}"/>
    <hyperlink ref="F561" r:id="rId120" xr:uid="{00000000-0004-0000-0100-000077000000}"/>
    <hyperlink ref="F567" r:id="rId121" xr:uid="{00000000-0004-0000-0100-000078000000}"/>
    <hyperlink ref="F571" r:id="rId122" xr:uid="{00000000-0004-0000-0100-000079000000}"/>
    <hyperlink ref="F581" r:id="rId123" xr:uid="{00000000-0004-0000-0100-00007A000000}"/>
    <hyperlink ref="F585" r:id="rId124" xr:uid="{00000000-0004-0000-0100-00007B000000}"/>
    <hyperlink ref="F593" r:id="rId125" xr:uid="{00000000-0004-0000-0100-00007C000000}"/>
    <hyperlink ref="F597" r:id="rId126" xr:uid="{00000000-0004-0000-0100-00007D000000}"/>
    <hyperlink ref="F601" r:id="rId127" xr:uid="{00000000-0004-0000-0100-00007E000000}"/>
    <hyperlink ref="F605" r:id="rId128" xr:uid="{00000000-0004-0000-0100-00007F000000}"/>
    <hyperlink ref="F609" r:id="rId129" xr:uid="{00000000-0004-0000-0100-000080000000}"/>
    <hyperlink ref="F619" r:id="rId130" xr:uid="{00000000-0004-0000-0100-000081000000}"/>
    <hyperlink ref="F623" r:id="rId131" xr:uid="{00000000-0004-0000-0100-000082000000}"/>
    <hyperlink ref="F626" r:id="rId132" xr:uid="{00000000-0004-0000-0100-000083000000}"/>
    <hyperlink ref="F630" r:id="rId133" xr:uid="{00000000-0004-0000-0100-000084000000}"/>
    <hyperlink ref="F633" r:id="rId134" xr:uid="{00000000-0004-0000-0100-000085000000}"/>
    <hyperlink ref="F639" r:id="rId135" xr:uid="{00000000-0004-0000-0100-000086000000}"/>
    <hyperlink ref="F642" r:id="rId136" xr:uid="{00000000-0004-0000-0100-000087000000}"/>
    <hyperlink ref="F645" r:id="rId137" xr:uid="{00000000-0004-0000-0100-000088000000}"/>
    <hyperlink ref="F648" r:id="rId138" xr:uid="{00000000-0004-0000-0100-000089000000}"/>
    <hyperlink ref="F651" r:id="rId139" xr:uid="{00000000-0004-0000-0100-00008A000000}"/>
    <hyperlink ref="F653" r:id="rId140" xr:uid="{00000000-0004-0000-0100-00008B000000}"/>
    <hyperlink ref="F658" r:id="rId141" xr:uid="{00000000-0004-0000-0100-00008C000000}"/>
    <hyperlink ref="F661" r:id="rId142" xr:uid="{00000000-0004-0000-0100-00008D000000}"/>
    <hyperlink ref="F664" r:id="rId143" xr:uid="{00000000-0004-0000-0100-00008E000000}"/>
    <hyperlink ref="F667" r:id="rId144" xr:uid="{00000000-0004-0000-0100-00008F000000}"/>
    <hyperlink ref="F670" r:id="rId145" xr:uid="{00000000-0004-0000-0100-000090000000}"/>
    <hyperlink ref="F673" r:id="rId146" xr:uid="{00000000-0004-0000-0100-000091000000}"/>
    <hyperlink ref="F676" r:id="rId147" xr:uid="{00000000-0004-0000-0100-000092000000}"/>
    <hyperlink ref="F679" r:id="rId148" xr:uid="{00000000-0004-0000-0100-000093000000}"/>
    <hyperlink ref="F682" r:id="rId149" xr:uid="{00000000-0004-0000-0100-000094000000}"/>
    <hyperlink ref="F685" r:id="rId150" xr:uid="{00000000-0004-0000-0100-000095000000}"/>
    <hyperlink ref="F693" r:id="rId151" xr:uid="{00000000-0004-0000-0100-000096000000}"/>
    <hyperlink ref="F696" r:id="rId152" xr:uid="{00000000-0004-0000-0100-000097000000}"/>
    <hyperlink ref="F701" r:id="rId153" xr:uid="{00000000-0004-0000-0100-000098000000}"/>
    <hyperlink ref="F711" r:id="rId154" xr:uid="{00000000-0004-0000-0100-000099000000}"/>
    <hyperlink ref="F722" r:id="rId155" xr:uid="{00000000-0004-0000-0100-00009A000000}"/>
    <hyperlink ref="F725" r:id="rId156" xr:uid="{00000000-0004-0000-0100-00009B000000}"/>
    <hyperlink ref="F728" r:id="rId157" xr:uid="{00000000-0004-0000-0100-00009C000000}"/>
    <hyperlink ref="F731" r:id="rId158" xr:uid="{00000000-0004-0000-0100-00009D000000}"/>
    <hyperlink ref="F734" r:id="rId159" xr:uid="{00000000-0004-0000-0100-00009E000000}"/>
    <hyperlink ref="F740" r:id="rId160" xr:uid="{00000000-0004-0000-0100-00009F000000}"/>
    <hyperlink ref="F743" r:id="rId161" xr:uid="{00000000-0004-0000-0100-0000A0000000}"/>
    <hyperlink ref="F747" r:id="rId162" xr:uid="{00000000-0004-0000-0100-0000A1000000}"/>
    <hyperlink ref="F750" r:id="rId163" xr:uid="{00000000-0004-0000-0100-0000A2000000}"/>
    <hyperlink ref="F753" r:id="rId164" xr:uid="{00000000-0004-0000-0100-0000A3000000}"/>
    <hyperlink ref="F756" r:id="rId165" xr:uid="{00000000-0004-0000-0100-0000A4000000}"/>
    <hyperlink ref="F759" r:id="rId166" xr:uid="{00000000-0004-0000-0100-0000A5000000}"/>
    <hyperlink ref="F762" r:id="rId167" xr:uid="{00000000-0004-0000-0100-0000A6000000}"/>
    <hyperlink ref="F765" r:id="rId168" xr:uid="{00000000-0004-0000-0100-0000A7000000}"/>
    <hyperlink ref="F767" r:id="rId169" xr:uid="{00000000-0004-0000-0100-0000A8000000}"/>
    <hyperlink ref="F771" r:id="rId170" xr:uid="{00000000-0004-0000-0100-0000A9000000}"/>
    <hyperlink ref="F774" r:id="rId171" xr:uid="{00000000-0004-0000-0100-0000AA000000}"/>
    <hyperlink ref="F777" r:id="rId172" xr:uid="{00000000-0004-0000-0100-0000AB000000}"/>
    <hyperlink ref="F780" r:id="rId173" xr:uid="{00000000-0004-0000-0100-0000AC000000}"/>
    <hyperlink ref="F787" r:id="rId174" xr:uid="{00000000-0004-0000-0100-0000AD000000}"/>
    <hyperlink ref="F790" r:id="rId175" xr:uid="{00000000-0004-0000-0100-0000AE000000}"/>
    <hyperlink ref="F795" r:id="rId176" xr:uid="{00000000-0004-0000-0100-0000AF000000}"/>
    <hyperlink ref="F800" r:id="rId177" xr:uid="{00000000-0004-0000-0100-0000B0000000}"/>
    <hyperlink ref="F803" r:id="rId178" xr:uid="{00000000-0004-0000-0100-0000B1000000}"/>
    <hyperlink ref="F806" r:id="rId179" xr:uid="{00000000-0004-0000-0100-0000B2000000}"/>
    <hyperlink ref="F809" r:id="rId180" xr:uid="{00000000-0004-0000-0100-0000B3000000}"/>
    <hyperlink ref="F812" r:id="rId181" xr:uid="{00000000-0004-0000-0100-0000B4000000}"/>
    <hyperlink ref="F815" r:id="rId182" xr:uid="{00000000-0004-0000-0100-0000B5000000}"/>
    <hyperlink ref="F818" r:id="rId183" xr:uid="{00000000-0004-0000-0100-0000B6000000}"/>
    <hyperlink ref="F822" r:id="rId184" xr:uid="{00000000-0004-0000-0100-0000B7000000}"/>
    <hyperlink ref="F824" r:id="rId185" xr:uid="{00000000-0004-0000-0100-0000B8000000}"/>
    <hyperlink ref="F829" r:id="rId186" xr:uid="{00000000-0004-0000-0100-0000B9000000}"/>
    <hyperlink ref="F832" r:id="rId187" xr:uid="{00000000-0004-0000-0100-0000B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7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6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90</v>
      </c>
    </row>
    <row r="4" spans="1:46" s="1" customFormat="1" ht="24.95" customHeight="1">
      <c r="B4" s="19"/>
      <c r="D4" s="110" t="s">
        <v>111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60" t="str">
        <f>'Rekapitulace stavby'!K6</f>
        <v>Aquacentrum Teplice p.o. - venkovní úpravy</v>
      </c>
      <c r="F7" s="361"/>
      <c r="G7" s="361"/>
      <c r="H7" s="361"/>
      <c r="L7" s="19"/>
    </row>
    <row r="8" spans="1:46" s="1" customFormat="1" ht="12" customHeight="1">
      <c r="B8" s="19"/>
      <c r="D8" s="112" t="s">
        <v>112</v>
      </c>
      <c r="L8" s="19"/>
    </row>
    <row r="9" spans="1:46" s="2" customFormat="1" ht="16.5" customHeight="1">
      <c r="A9" s="34"/>
      <c r="B9" s="39"/>
      <c r="C9" s="34"/>
      <c r="D9" s="34"/>
      <c r="E9" s="360" t="s">
        <v>113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1591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79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32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33</v>
      </c>
      <c r="F17" s="34"/>
      <c r="G17" s="34"/>
      <c r="H17" s="34"/>
      <c r="I17" s="112" t="s">
        <v>34</v>
      </c>
      <c r="J17" s="103" t="s">
        <v>35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34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31</v>
      </c>
      <c r="J22" s="103" t="s">
        <v>32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33</v>
      </c>
      <c r="F23" s="34"/>
      <c r="G23" s="34"/>
      <c r="H23" s="34"/>
      <c r="I23" s="112" t="s">
        <v>34</v>
      </c>
      <c r="J23" s="103" t="s">
        <v>35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31</v>
      </c>
      <c r="J25" s="103" t="s">
        <v>41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42</v>
      </c>
      <c r="F26" s="34"/>
      <c r="G26" s="34"/>
      <c r="H26" s="34"/>
      <c r="I26" s="112" t="s">
        <v>34</v>
      </c>
      <c r="J26" s="103" t="s">
        <v>43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44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79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46</v>
      </c>
      <c r="E32" s="34"/>
      <c r="F32" s="34"/>
      <c r="G32" s="34"/>
      <c r="H32" s="34"/>
      <c r="I32" s="34"/>
      <c r="J32" s="120">
        <f>ROUND(J105,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48</v>
      </c>
      <c r="G34" s="34"/>
      <c r="H34" s="34"/>
      <c r="I34" s="121" t="s">
        <v>47</v>
      </c>
      <c r="J34" s="121" t="s">
        <v>49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50</v>
      </c>
      <c r="E35" s="112" t="s">
        <v>51</v>
      </c>
      <c r="F35" s="123">
        <f>ROUND((SUM(BE105:BE373)),  2)</f>
        <v>0</v>
      </c>
      <c r="G35" s="34"/>
      <c r="H35" s="34"/>
      <c r="I35" s="124">
        <v>0.21</v>
      </c>
      <c r="J35" s="123">
        <f>ROUND(((SUM(BE105:BE373))*I35),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52</v>
      </c>
      <c r="F36" s="123">
        <f>ROUND((SUM(BF105:BF373)),  2)</f>
        <v>0</v>
      </c>
      <c r="G36" s="34"/>
      <c r="H36" s="34"/>
      <c r="I36" s="124">
        <v>0.15</v>
      </c>
      <c r="J36" s="123">
        <f>ROUND(((SUM(BF105:BF373))*I36),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53</v>
      </c>
      <c r="F37" s="123">
        <f>ROUND((SUM(BG105:BG373)),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54</v>
      </c>
      <c r="F38" s="123">
        <f>ROUND((SUM(BH105:BH373)),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55</v>
      </c>
      <c r="F39" s="123">
        <f>ROUND((SUM(BI105:BI373)),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56</v>
      </c>
      <c r="E41" s="127"/>
      <c r="F41" s="127"/>
      <c r="G41" s="128" t="s">
        <v>57</v>
      </c>
      <c r="H41" s="129" t="s">
        <v>58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Aquacentrum Teplice p.o. - venkovní úpravy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112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113</v>
      </c>
      <c r="F52" s="357"/>
      <c r="G52" s="357"/>
      <c r="H52" s="357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114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7" t="str">
        <f>E11</f>
        <v>SO 102 10 - Rozšíření stávajícího brouzdaliště</v>
      </c>
      <c r="F54" s="357"/>
      <c r="G54" s="357"/>
      <c r="H54" s="357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>Teplice</v>
      </c>
      <c r="G56" s="36"/>
      <c r="H56" s="36"/>
      <c r="I56" s="28" t="s">
        <v>24</v>
      </c>
      <c r="J56" s="59" t="str">
        <f>IF(J14="","",J14)</f>
        <v>13. 12. 2021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PS projekty s.r.o., Revoluční 5, Teplice</v>
      </c>
      <c r="G58" s="36"/>
      <c r="H58" s="36"/>
      <c r="I58" s="28" t="s">
        <v>38</v>
      </c>
      <c r="J58" s="32" t="str">
        <f>E23</f>
        <v>PS projekty s.r.o., Revoluční 5, Teplice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>STAVINVEST KMS s.r.o., Studentská 285/22, Bílina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117</v>
      </c>
      <c r="D61" s="137"/>
      <c r="E61" s="137"/>
      <c r="F61" s="137"/>
      <c r="G61" s="137"/>
      <c r="H61" s="137"/>
      <c r="I61" s="137"/>
      <c r="J61" s="138" t="s">
        <v>118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78</v>
      </c>
      <c r="D63" s="36"/>
      <c r="E63" s="36"/>
      <c r="F63" s="36"/>
      <c r="G63" s="36"/>
      <c r="H63" s="36"/>
      <c r="I63" s="36"/>
      <c r="J63" s="77">
        <f>J105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119</v>
      </c>
    </row>
    <row r="64" spans="1:47" s="9" customFormat="1" ht="24.95" customHeight="1">
      <c r="B64" s="140"/>
      <c r="C64" s="141"/>
      <c r="D64" s="142" t="s">
        <v>120</v>
      </c>
      <c r="E64" s="143"/>
      <c r="F64" s="143"/>
      <c r="G64" s="143"/>
      <c r="H64" s="143"/>
      <c r="I64" s="143"/>
      <c r="J64" s="144">
        <f>J106</f>
        <v>0</v>
      </c>
      <c r="K64" s="141"/>
      <c r="L64" s="145"/>
    </row>
    <row r="65" spans="2:12" s="10" customFormat="1" ht="19.899999999999999" customHeight="1">
      <c r="B65" s="146"/>
      <c r="C65" s="97"/>
      <c r="D65" s="147" t="s">
        <v>121</v>
      </c>
      <c r="E65" s="148"/>
      <c r="F65" s="148"/>
      <c r="G65" s="148"/>
      <c r="H65" s="148"/>
      <c r="I65" s="148"/>
      <c r="J65" s="149">
        <f>J107</f>
        <v>0</v>
      </c>
      <c r="K65" s="97"/>
      <c r="L65" s="150"/>
    </row>
    <row r="66" spans="2:12" s="10" customFormat="1" ht="19.899999999999999" customHeight="1">
      <c r="B66" s="146"/>
      <c r="C66" s="97"/>
      <c r="D66" s="147" t="s">
        <v>122</v>
      </c>
      <c r="E66" s="148"/>
      <c r="F66" s="148"/>
      <c r="G66" s="148"/>
      <c r="H66" s="148"/>
      <c r="I66" s="148"/>
      <c r="J66" s="149">
        <f>J163</f>
        <v>0</v>
      </c>
      <c r="K66" s="97"/>
      <c r="L66" s="150"/>
    </row>
    <row r="67" spans="2:12" s="10" customFormat="1" ht="19.899999999999999" customHeight="1">
      <c r="B67" s="146"/>
      <c r="C67" s="97"/>
      <c r="D67" s="147" t="s">
        <v>123</v>
      </c>
      <c r="E67" s="148"/>
      <c r="F67" s="148"/>
      <c r="G67" s="148"/>
      <c r="H67" s="148"/>
      <c r="I67" s="148"/>
      <c r="J67" s="149">
        <f>J195</f>
        <v>0</v>
      </c>
      <c r="K67" s="97"/>
      <c r="L67" s="150"/>
    </row>
    <row r="68" spans="2:12" s="10" customFormat="1" ht="19.899999999999999" customHeight="1">
      <c r="B68" s="146"/>
      <c r="C68" s="97"/>
      <c r="D68" s="147" t="s">
        <v>1592</v>
      </c>
      <c r="E68" s="148"/>
      <c r="F68" s="148"/>
      <c r="G68" s="148"/>
      <c r="H68" s="148"/>
      <c r="I68" s="148"/>
      <c r="J68" s="149">
        <f>J200</f>
        <v>0</v>
      </c>
      <c r="K68" s="97"/>
      <c r="L68" s="150"/>
    </row>
    <row r="69" spans="2:12" s="10" customFormat="1" ht="19.899999999999999" customHeight="1">
      <c r="B69" s="146"/>
      <c r="C69" s="97"/>
      <c r="D69" s="147" t="s">
        <v>1593</v>
      </c>
      <c r="E69" s="148"/>
      <c r="F69" s="148"/>
      <c r="G69" s="148"/>
      <c r="H69" s="148"/>
      <c r="I69" s="148"/>
      <c r="J69" s="149">
        <f>J217</f>
        <v>0</v>
      </c>
      <c r="K69" s="97"/>
      <c r="L69" s="150"/>
    </row>
    <row r="70" spans="2:12" s="10" customFormat="1" ht="19.899999999999999" customHeight="1">
      <c r="B70" s="146"/>
      <c r="C70" s="97"/>
      <c r="D70" s="147" t="s">
        <v>124</v>
      </c>
      <c r="E70" s="148"/>
      <c r="F70" s="148"/>
      <c r="G70" s="148"/>
      <c r="H70" s="148"/>
      <c r="I70" s="148"/>
      <c r="J70" s="149">
        <f>J227</f>
        <v>0</v>
      </c>
      <c r="K70" s="97"/>
      <c r="L70" s="150"/>
    </row>
    <row r="71" spans="2:12" s="10" customFormat="1" ht="19.899999999999999" customHeight="1">
      <c r="B71" s="146"/>
      <c r="C71" s="97"/>
      <c r="D71" s="147" t="s">
        <v>1594</v>
      </c>
      <c r="E71" s="148"/>
      <c r="F71" s="148"/>
      <c r="G71" s="148"/>
      <c r="H71" s="148"/>
      <c r="I71" s="148"/>
      <c r="J71" s="149">
        <f>J231</f>
        <v>0</v>
      </c>
      <c r="K71" s="97"/>
      <c r="L71" s="150"/>
    </row>
    <row r="72" spans="2:12" s="10" customFormat="1" ht="19.899999999999999" customHeight="1">
      <c r="B72" s="146"/>
      <c r="C72" s="97"/>
      <c r="D72" s="147" t="s">
        <v>125</v>
      </c>
      <c r="E72" s="148"/>
      <c r="F72" s="148"/>
      <c r="G72" s="148"/>
      <c r="H72" s="148"/>
      <c r="I72" s="148"/>
      <c r="J72" s="149">
        <f>J288</f>
        <v>0</v>
      </c>
      <c r="K72" s="97"/>
      <c r="L72" s="150"/>
    </row>
    <row r="73" spans="2:12" s="10" customFormat="1" ht="19.899999999999999" customHeight="1">
      <c r="B73" s="146"/>
      <c r="C73" s="97"/>
      <c r="D73" s="147" t="s">
        <v>127</v>
      </c>
      <c r="E73" s="148"/>
      <c r="F73" s="148"/>
      <c r="G73" s="148"/>
      <c r="H73" s="148"/>
      <c r="I73" s="148"/>
      <c r="J73" s="149">
        <f>J298</f>
        <v>0</v>
      </c>
      <c r="K73" s="97"/>
      <c r="L73" s="150"/>
    </row>
    <row r="74" spans="2:12" s="10" customFormat="1" ht="19.899999999999999" customHeight="1">
      <c r="B74" s="146"/>
      <c r="C74" s="97"/>
      <c r="D74" s="147" t="s">
        <v>128</v>
      </c>
      <c r="E74" s="148"/>
      <c r="F74" s="148"/>
      <c r="G74" s="148"/>
      <c r="H74" s="148"/>
      <c r="I74" s="148"/>
      <c r="J74" s="149">
        <f>J305</f>
        <v>0</v>
      </c>
      <c r="K74" s="97"/>
      <c r="L74" s="150"/>
    </row>
    <row r="75" spans="2:12" s="10" customFormat="1" ht="19.899999999999999" customHeight="1">
      <c r="B75" s="146"/>
      <c r="C75" s="97"/>
      <c r="D75" s="147" t="s">
        <v>129</v>
      </c>
      <c r="E75" s="148"/>
      <c r="F75" s="148"/>
      <c r="G75" s="148"/>
      <c r="H75" s="148"/>
      <c r="I75" s="148"/>
      <c r="J75" s="149">
        <f>J316</f>
        <v>0</v>
      </c>
      <c r="K75" s="97"/>
      <c r="L75" s="150"/>
    </row>
    <row r="76" spans="2:12" s="9" customFormat="1" ht="24.95" customHeight="1">
      <c r="B76" s="140"/>
      <c r="C76" s="141"/>
      <c r="D76" s="142" t="s">
        <v>130</v>
      </c>
      <c r="E76" s="143"/>
      <c r="F76" s="143"/>
      <c r="G76" s="143"/>
      <c r="H76" s="143"/>
      <c r="I76" s="143"/>
      <c r="J76" s="144">
        <f>J319</f>
        <v>0</v>
      </c>
      <c r="K76" s="141"/>
      <c r="L76" s="145"/>
    </row>
    <row r="77" spans="2:12" s="10" customFormat="1" ht="19.899999999999999" customHeight="1">
      <c r="B77" s="146"/>
      <c r="C77" s="97"/>
      <c r="D77" s="147" t="s">
        <v>133</v>
      </c>
      <c r="E77" s="148"/>
      <c r="F77" s="148"/>
      <c r="G77" s="148"/>
      <c r="H77" s="148"/>
      <c r="I77" s="148"/>
      <c r="J77" s="149">
        <f>J320</f>
        <v>0</v>
      </c>
      <c r="K77" s="97"/>
      <c r="L77" s="150"/>
    </row>
    <row r="78" spans="2:12" s="10" customFormat="1" ht="19.899999999999999" customHeight="1">
      <c r="B78" s="146"/>
      <c r="C78" s="97"/>
      <c r="D78" s="147" t="s">
        <v>134</v>
      </c>
      <c r="E78" s="148"/>
      <c r="F78" s="148"/>
      <c r="G78" s="148"/>
      <c r="H78" s="148"/>
      <c r="I78" s="148"/>
      <c r="J78" s="149">
        <f>J329</f>
        <v>0</v>
      </c>
      <c r="K78" s="97"/>
      <c r="L78" s="150"/>
    </row>
    <row r="79" spans="2:12" s="10" customFormat="1" ht="19.899999999999999" customHeight="1">
      <c r="B79" s="146"/>
      <c r="C79" s="97"/>
      <c r="D79" s="147" t="s">
        <v>136</v>
      </c>
      <c r="E79" s="148"/>
      <c r="F79" s="148"/>
      <c r="G79" s="148"/>
      <c r="H79" s="148"/>
      <c r="I79" s="148"/>
      <c r="J79" s="149">
        <f>J344</f>
        <v>0</v>
      </c>
      <c r="K79" s="97"/>
      <c r="L79" s="150"/>
    </row>
    <row r="80" spans="2:12" s="10" customFormat="1" ht="19.899999999999999" customHeight="1">
      <c r="B80" s="146"/>
      <c r="C80" s="97"/>
      <c r="D80" s="147" t="s">
        <v>137</v>
      </c>
      <c r="E80" s="148"/>
      <c r="F80" s="148"/>
      <c r="G80" s="148"/>
      <c r="H80" s="148"/>
      <c r="I80" s="148"/>
      <c r="J80" s="149">
        <f>J358</f>
        <v>0</v>
      </c>
      <c r="K80" s="97"/>
      <c r="L80" s="150"/>
    </row>
    <row r="81" spans="1:31" s="10" customFormat="1" ht="19.899999999999999" customHeight="1">
      <c r="B81" s="146"/>
      <c r="C81" s="97"/>
      <c r="D81" s="147" t="s">
        <v>1595</v>
      </c>
      <c r="E81" s="148"/>
      <c r="F81" s="148"/>
      <c r="G81" s="148"/>
      <c r="H81" s="148"/>
      <c r="I81" s="148"/>
      <c r="J81" s="149">
        <f>J360</f>
        <v>0</v>
      </c>
      <c r="K81" s="97"/>
      <c r="L81" s="150"/>
    </row>
    <row r="82" spans="1:31" s="9" customFormat="1" ht="24.95" customHeight="1">
      <c r="B82" s="140"/>
      <c r="C82" s="141"/>
      <c r="D82" s="142" t="s">
        <v>1596</v>
      </c>
      <c r="E82" s="143"/>
      <c r="F82" s="143"/>
      <c r="G82" s="143"/>
      <c r="H82" s="143"/>
      <c r="I82" s="143"/>
      <c r="J82" s="144">
        <f>J370</f>
        <v>0</v>
      </c>
      <c r="K82" s="141"/>
      <c r="L82" s="145"/>
    </row>
    <row r="83" spans="1:31" s="10" customFormat="1" ht="19.899999999999999" customHeight="1">
      <c r="B83" s="146"/>
      <c r="C83" s="97"/>
      <c r="D83" s="147" t="s">
        <v>1597</v>
      </c>
      <c r="E83" s="148"/>
      <c r="F83" s="148"/>
      <c r="G83" s="148"/>
      <c r="H83" s="148"/>
      <c r="I83" s="148"/>
      <c r="J83" s="149">
        <f>J371</f>
        <v>0</v>
      </c>
      <c r="K83" s="97"/>
      <c r="L83" s="150"/>
    </row>
    <row r="84" spans="1:31" s="2" customFormat="1" ht="21.7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6.95" customHeight="1">
      <c r="A85" s="34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9" spans="1:31" s="2" customFormat="1" ht="6.95" customHeight="1">
      <c r="A89" s="34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24.95" customHeight="1">
      <c r="A90" s="34"/>
      <c r="B90" s="35"/>
      <c r="C90" s="22" t="s">
        <v>150</v>
      </c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8" t="s">
        <v>16</v>
      </c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6.5" customHeight="1">
      <c r="A93" s="34"/>
      <c r="B93" s="35"/>
      <c r="C93" s="36"/>
      <c r="D93" s="36"/>
      <c r="E93" s="358" t="str">
        <f>E7</f>
        <v>Aquacentrum Teplice p.o. - venkovní úpravy</v>
      </c>
      <c r="F93" s="359"/>
      <c r="G93" s="359"/>
      <c r="H93" s="359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1" customFormat="1" ht="12" customHeight="1">
      <c r="B94" s="20"/>
      <c r="C94" s="28" t="s">
        <v>112</v>
      </c>
      <c r="D94" s="21"/>
      <c r="E94" s="21"/>
      <c r="F94" s="21"/>
      <c r="G94" s="21"/>
      <c r="H94" s="21"/>
      <c r="I94" s="21"/>
      <c r="J94" s="21"/>
      <c r="K94" s="21"/>
      <c r="L94" s="19"/>
    </row>
    <row r="95" spans="1:31" s="2" customFormat="1" ht="16.5" customHeight="1">
      <c r="A95" s="34"/>
      <c r="B95" s="35"/>
      <c r="C95" s="36"/>
      <c r="D95" s="36"/>
      <c r="E95" s="358" t="s">
        <v>113</v>
      </c>
      <c r="F95" s="357"/>
      <c r="G95" s="357"/>
      <c r="H95" s="357"/>
      <c r="I95" s="36"/>
      <c r="J95" s="36"/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2" customHeight="1">
      <c r="A96" s="34"/>
      <c r="B96" s="35"/>
      <c r="C96" s="28" t="s">
        <v>114</v>
      </c>
      <c r="D96" s="36"/>
      <c r="E96" s="36"/>
      <c r="F96" s="36"/>
      <c r="G96" s="36"/>
      <c r="H96" s="36"/>
      <c r="I96" s="36"/>
      <c r="J96" s="36"/>
      <c r="K96" s="36"/>
      <c r="L96" s="113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6.5" customHeight="1">
      <c r="A97" s="34"/>
      <c r="B97" s="35"/>
      <c r="C97" s="36"/>
      <c r="D97" s="36"/>
      <c r="E97" s="337" t="str">
        <f>E11</f>
        <v>SO 102 10 - Rozšíření stávajícího brouzdaliště</v>
      </c>
      <c r="F97" s="357"/>
      <c r="G97" s="357"/>
      <c r="H97" s="357"/>
      <c r="I97" s="36"/>
      <c r="J97" s="36"/>
      <c r="K97" s="36"/>
      <c r="L97" s="113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6.9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113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2" customHeight="1">
      <c r="A99" s="34"/>
      <c r="B99" s="35"/>
      <c r="C99" s="28" t="s">
        <v>22</v>
      </c>
      <c r="D99" s="36"/>
      <c r="E99" s="36"/>
      <c r="F99" s="26" t="str">
        <f>F14</f>
        <v>Teplice</v>
      </c>
      <c r="G99" s="36"/>
      <c r="H99" s="36"/>
      <c r="I99" s="28" t="s">
        <v>24</v>
      </c>
      <c r="J99" s="59" t="str">
        <f>IF(J14="","",J14)</f>
        <v>13. 12. 2021</v>
      </c>
      <c r="K99" s="36"/>
      <c r="L99" s="113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6.9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113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25.7" customHeight="1">
      <c r="A101" s="34"/>
      <c r="B101" s="35"/>
      <c r="C101" s="28" t="s">
        <v>30</v>
      </c>
      <c r="D101" s="36"/>
      <c r="E101" s="36"/>
      <c r="F101" s="26" t="str">
        <f>E17</f>
        <v>PS projekty s.r.o., Revoluční 5, Teplice</v>
      </c>
      <c r="G101" s="36"/>
      <c r="H101" s="36"/>
      <c r="I101" s="28" t="s">
        <v>38</v>
      </c>
      <c r="J101" s="32" t="str">
        <f>E23</f>
        <v>PS projekty s.r.o., Revoluční 5, Teplice</v>
      </c>
      <c r="K101" s="36"/>
      <c r="L101" s="113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40.15" customHeight="1">
      <c r="A102" s="34"/>
      <c r="B102" s="35"/>
      <c r="C102" s="28" t="s">
        <v>36</v>
      </c>
      <c r="D102" s="36"/>
      <c r="E102" s="36"/>
      <c r="F102" s="26" t="str">
        <f>IF(E20="","",E20)</f>
        <v>Vyplň údaj</v>
      </c>
      <c r="G102" s="36"/>
      <c r="H102" s="36"/>
      <c r="I102" s="28" t="s">
        <v>40</v>
      </c>
      <c r="J102" s="32" t="str">
        <f>E26</f>
        <v>STAVINVEST KMS s.r.o., Studentská 285/22, Bílina</v>
      </c>
      <c r="K102" s="36"/>
      <c r="L102" s="113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10.3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113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11" customFormat="1" ht="29.25" customHeight="1">
      <c r="A104" s="151"/>
      <c r="B104" s="152"/>
      <c r="C104" s="153" t="s">
        <v>151</v>
      </c>
      <c r="D104" s="154" t="s">
        <v>65</v>
      </c>
      <c r="E104" s="154" t="s">
        <v>61</v>
      </c>
      <c r="F104" s="154" t="s">
        <v>62</v>
      </c>
      <c r="G104" s="154" t="s">
        <v>152</v>
      </c>
      <c r="H104" s="154" t="s">
        <v>153</v>
      </c>
      <c r="I104" s="154" t="s">
        <v>154</v>
      </c>
      <c r="J104" s="154" t="s">
        <v>118</v>
      </c>
      <c r="K104" s="155" t="s">
        <v>155</v>
      </c>
      <c r="L104" s="156"/>
      <c r="M104" s="68" t="s">
        <v>79</v>
      </c>
      <c r="N104" s="69" t="s">
        <v>50</v>
      </c>
      <c r="O104" s="69" t="s">
        <v>156</v>
      </c>
      <c r="P104" s="69" t="s">
        <v>157</v>
      </c>
      <c r="Q104" s="69" t="s">
        <v>158</v>
      </c>
      <c r="R104" s="69" t="s">
        <v>159</v>
      </c>
      <c r="S104" s="69" t="s">
        <v>160</v>
      </c>
      <c r="T104" s="70" t="s">
        <v>161</v>
      </c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</row>
    <row r="105" spans="1:65" s="2" customFormat="1" ht="22.9" customHeight="1">
      <c r="A105" s="34"/>
      <c r="B105" s="35"/>
      <c r="C105" s="75" t="s">
        <v>162</v>
      </c>
      <c r="D105" s="36"/>
      <c r="E105" s="36"/>
      <c r="F105" s="36"/>
      <c r="G105" s="36"/>
      <c r="H105" s="36"/>
      <c r="I105" s="36"/>
      <c r="J105" s="157">
        <f>BK105</f>
        <v>0</v>
      </c>
      <c r="K105" s="36"/>
      <c r="L105" s="39"/>
      <c r="M105" s="71"/>
      <c r="N105" s="158"/>
      <c r="O105" s="72"/>
      <c r="P105" s="159">
        <f>P106+P319+P370</f>
        <v>0</v>
      </c>
      <c r="Q105" s="72"/>
      <c r="R105" s="159">
        <f>R106+R319+R370</f>
        <v>266.60577975762004</v>
      </c>
      <c r="S105" s="72"/>
      <c r="T105" s="160">
        <f>T106+T319+T370</f>
        <v>90.288000000000011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6" t="s">
        <v>80</v>
      </c>
      <c r="AU105" s="16" t="s">
        <v>119</v>
      </c>
      <c r="BK105" s="161">
        <f>BK106+BK319+BK370</f>
        <v>0</v>
      </c>
    </row>
    <row r="106" spans="1:65" s="12" customFormat="1" ht="25.9" customHeight="1">
      <c r="B106" s="162"/>
      <c r="C106" s="163"/>
      <c r="D106" s="164" t="s">
        <v>80</v>
      </c>
      <c r="E106" s="165" t="s">
        <v>163</v>
      </c>
      <c r="F106" s="165" t="s">
        <v>164</v>
      </c>
      <c r="G106" s="163"/>
      <c r="H106" s="163"/>
      <c r="I106" s="166"/>
      <c r="J106" s="167">
        <f>BK106</f>
        <v>0</v>
      </c>
      <c r="K106" s="163"/>
      <c r="L106" s="168"/>
      <c r="M106" s="169"/>
      <c r="N106" s="170"/>
      <c r="O106" s="170"/>
      <c r="P106" s="171">
        <f>P107+P163+P195+P200+P217+P227+P231+P288+P298+P305+P316</f>
        <v>0</v>
      </c>
      <c r="Q106" s="170"/>
      <c r="R106" s="171">
        <f>R107+R163+R195+R200+R217+R227+R231+R288+R298+R305+R316</f>
        <v>264.17007361312005</v>
      </c>
      <c r="S106" s="170"/>
      <c r="T106" s="172">
        <f>T107+T163+T195+T200+T217+T227+T231+T288+T298+T305+T316</f>
        <v>90.288000000000011</v>
      </c>
      <c r="AR106" s="173" t="s">
        <v>88</v>
      </c>
      <c r="AT106" s="174" t="s">
        <v>80</v>
      </c>
      <c r="AU106" s="174" t="s">
        <v>81</v>
      </c>
      <c r="AY106" s="173" t="s">
        <v>165</v>
      </c>
      <c r="BK106" s="175">
        <f>BK107+BK163+BK195+BK200+BK217+BK227+BK231+BK288+BK298+BK305+BK316</f>
        <v>0</v>
      </c>
    </row>
    <row r="107" spans="1:65" s="12" customFormat="1" ht="22.9" customHeight="1">
      <c r="B107" s="162"/>
      <c r="C107" s="163"/>
      <c r="D107" s="164" t="s">
        <v>80</v>
      </c>
      <c r="E107" s="176" t="s">
        <v>88</v>
      </c>
      <c r="F107" s="176" t="s">
        <v>166</v>
      </c>
      <c r="G107" s="163"/>
      <c r="H107" s="163"/>
      <c r="I107" s="166"/>
      <c r="J107" s="177">
        <f>BK107</f>
        <v>0</v>
      </c>
      <c r="K107" s="163"/>
      <c r="L107" s="168"/>
      <c r="M107" s="169"/>
      <c r="N107" s="170"/>
      <c r="O107" s="170"/>
      <c r="P107" s="171">
        <f>SUM(P108:P162)</f>
        <v>0</v>
      </c>
      <c r="Q107" s="170"/>
      <c r="R107" s="171">
        <f>SUM(R108:R162)</f>
        <v>30.491320000000002</v>
      </c>
      <c r="S107" s="170"/>
      <c r="T107" s="172">
        <f>SUM(T108:T162)</f>
        <v>0</v>
      </c>
      <c r="AR107" s="173" t="s">
        <v>88</v>
      </c>
      <c r="AT107" s="174" t="s">
        <v>80</v>
      </c>
      <c r="AU107" s="174" t="s">
        <v>88</v>
      </c>
      <c r="AY107" s="173" t="s">
        <v>165</v>
      </c>
      <c r="BK107" s="175">
        <f>SUM(BK108:BK162)</f>
        <v>0</v>
      </c>
    </row>
    <row r="108" spans="1:65" s="2" customFormat="1" ht="44.25" customHeight="1">
      <c r="A108" s="34"/>
      <c r="B108" s="35"/>
      <c r="C108" s="178" t="s">
        <v>88</v>
      </c>
      <c r="D108" s="178" t="s">
        <v>167</v>
      </c>
      <c r="E108" s="179" t="s">
        <v>1598</v>
      </c>
      <c r="F108" s="180" t="s">
        <v>1599</v>
      </c>
      <c r="G108" s="181" t="s">
        <v>170</v>
      </c>
      <c r="H108" s="182">
        <v>10.8</v>
      </c>
      <c r="I108" s="183"/>
      <c r="J108" s="184">
        <f>ROUND(I108*H108,2)</f>
        <v>0</v>
      </c>
      <c r="K108" s="180" t="s">
        <v>171</v>
      </c>
      <c r="L108" s="39"/>
      <c r="M108" s="185" t="s">
        <v>79</v>
      </c>
      <c r="N108" s="186" t="s">
        <v>51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172</v>
      </c>
      <c r="AT108" s="189" t="s">
        <v>167</v>
      </c>
      <c r="AU108" s="189" t="s">
        <v>90</v>
      </c>
      <c r="AY108" s="16" t="s">
        <v>165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6" t="s">
        <v>88</v>
      </c>
      <c r="BK108" s="190">
        <f>ROUND(I108*H108,2)</f>
        <v>0</v>
      </c>
      <c r="BL108" s="16" t="s">
        <v>172</v>
      </c>
      <c r="BM108" s="189" t="s">
        <v>1600</v>
      </c>
    </row>
    <row r="109" spans="1:65" s="2" customFormat="1">
      <c r="A109" s="34"/>
      <c r="B109" s="35"/>
      <c r="C109" s="36"/>
      <c r="D109" s="191" t="s">
        <v>174</v>
      </c>
      <c r="E109" s="36"/>
      <c r="F109" s="192" t="s">
        <v>1601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6" t="s">
        <v>174</v>
      </c>
      <c r="AU109" s="16" t="s">
        <v>90</v>
      </c>
    </row>
    <row r="110" spans="1:65" s="13" customFormat="1" ht="22.5">
      <c r="B110" s="196"/>
      <c r="C110" s="197"/>
      <c r="D110" s="198" t="s">
        <v>176</v>
      </c>
      <c r="E110" s="199" t="s">
        <v>79</v>
      </c>
      <c r="F110" s="200" t="s">
        <v>1602</v>
      </c>
      <c r="G110" s="197"/>
      <c r="H110" s="201">
        <v>10.8</v>
      </c>
      <c r="I110" s="202"/>
      <c r="J110" s="197"/>
      <c r="K110" s="197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176</v>
      </c>
      <c r="AU110" s="207" t="s">
        <v>90</v>
      </c>
      <c r="AV110" s="13" t="s">
        <v>90</v>
      </c>
      <c r="AW110" s="13" t="s">
        <v>39</v>
      </c>
      <c r="AX110" s="13" t="s">
        <v>81</v>
      </c>
      <c r="AY110" s="207" t="s">
        <v>165</v>
      </c>
    </row>
    <row r="111" spans="1:65" s="2" customFormat="1" ht="44.25" customHeight="1">
      <c r="A111" s="34"/>
      <c r="B111" s="35"/>
      <c r="C111" s="178" t="s">
        <v>90</v>
      </c>
      <c r="D111" s="178" t="s">
        <v>167</v>
      </c>
      <c r="E111" s="179" t="s">
        <v>1603</v>
      </c>
      <c r="F111" s="180" t="s">
        <v>1604</v>
      </c>
      <c r="G111" s="181" t="s">
        <v>170</v>
      </c>
      <c r="H111" s="182">
        <v>37.905000000000001</v>
      </c>
      <c r="I111" s="183"/>
      <c r="J111" s="184">
        <f>ROUND(I111*H111,2)</f>
        <v>0</v>
      </c>
      <c r="K111" s="180" t="s">
        <v>171</v>
      </c>
      <c r="L111" s="39"/>
      <c r="M111" s="185" t="s">
        <v>79</v>
      </c>
      <c r="N111" s="186" t="s">
        <v>51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172</v>
      </c>
      <c r="AT111" s="189" t="s">
        <v>167</v>
      </c>
      <c r="AU111" s="189" t="s">
        <v>90</v>
      </c>
      <c r="AY111" s="16" t="s">
        <v>165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6" t="s">
        <v>88</v>
      </c>
      <c r="BK111" s="190">
        <f>ROUND(I111*H111,2)</f>
        <v>0</v>
      </c>
      <c r="BL111" s="16" t="s">
        <v>172</v>
      </c>
      <c r="BM111" s="189" t="s">
        <v>1605</v>
      </c>
    </row>
    <row r="112" spans="1:65" s="2" customFormat="1">
      <c r="A112" s="34"/>
      <c r="B112" s="35"/>
      <c r="C112" s="36"/>
      <c r="D112" s="191" t="s">
        <v>174</v>
      </c>
      <c r="E112" s="36"/>
      <c r="F112" s="192" t="s">
        <v>1606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6" t="s">
        <v>174</v>
      </c>
      <c r="AU112" s="16" t="s">
        <v>90</v>
      </c>
    </row>
    <row r="113" spans="1:65" s="13" customFormat="1" ht="22.5">
      <c r="B113" s="196"/>
      <c r="C113" s="197"/>
      <c r="D113" s="198" t="s">
        <v>176</v>
      </c>
      <c r="E113" s="199" t="s">
        <v>79</v>
      </c>
      <c r="F113" s="200" t="s">
        <v>1607</v>
      </c>
      <c r="G113" s="197"/>
      <c r="H113" s="201">
        <v>37.905000000000001</v>
      </c>
      <c r="I113" s="202"/>
      <c r="J113" s="197"/>
      <c r="K113" s="197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176</v>
      </c>
      <c r="AU113" s="207" t="s">
        <v>90</v>
      </c>
      <c r="AV113" s="13" t="s">
        <v>90</v>
      </c>
      <c r="AW113" s="13" t="s">
        <v>39</v>
      </c>
      <c r="AX113" s="13" t="s">
        <v>81</v>
      </c>
      <c r="AY113" s="207" t="s">
        <v>165</v>
      </c>
    </row>
    <row r="114" spans="1:65" s="2" customFormat="1" ht="44.25" customHeight="1">
      <c r="A114" s="34"/>
      <c r="B114" s="35"/>
      <c r="C114" s="178" t="s">
        <v>182</v>
      </c>
      <c r="D114" s="178" t="s">
        <v>167</v>
      </c>
      <c r="E114" s="179" t="s">
        <v>1608</v>
      </c>
      <c r="F114" s="180" t="s">
        <v>1609</v>
      </c>
      <c r="G114" s="181" t="s">
        <v>170</v>
      </c>
      <c r="H114" s="182">
        <v>52.8</v>
      </c>
      <c r="I114" s="183"/>
      <c r="J114" s="184">
        <f>ROUND(I114*H114,2)</f>
        <v>0</v>
      </c>
      <c r="K114" s="180" t="s">
        <v>171</v>
      </c>
      <c r="L114" s="39"/>
      <c r="M114" s="185" t="s">
        <v>79</v>
      </c>
      <c r="N114" s="186" t="s">
        <v>51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172</v>
      </c>
      <c r="AT114" s="189" t="s">
        <v>167</v>
      </c>
      <c r="AU114" s="189" t="s">
        <v>90</v>
      </c>
      <c r="AY114" s="16" t="s">
        <v>165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6" t="s">
        <v>88</v>
      </c>
      <c r="BK114" s="190">
        <f>ROUND(I114*H114,2)</f>
        <v>0</v>
      </c>
      <c r="BL114" s="16" t="s">
        <v>172</v>
      </c>
      <c r="BM114" s="189" t="s">
        <v>1610</v>
      </c>
    </row>
    <row r="115" spans="1:65" s="2" customFormat="1">
      <c r="A115" s="34"/>
      <c r="B115" s="35"/>
      <c r="C115" s="36"/>
      <c r="D115" s="191" t="s">
        <v>174</v>
      </c>
      <c r="E115" s="36"/>
      <c r="F115" s="192" t="s">
        <v>1611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6" t="s">
        <v>174</v>
      </c>
      <c r="AU115" s="16" t="s">
        <v>90</v>
      </c>
    </row>
    <row r="116" spans="1:65" s="13" customFormat="1" ht="22.5">
      <c r="B116" s="196"/>
      <c r="C116" s="197"/>
      <c r="D116" s="198" t="s">
        <v>176</v>
      </c>
      <c r="E116" s="199" t="s">
        <v>79</v>
      </c>
      <c r="F116" s="200" t="s">
        <v>1612</v>
      </c>
      <c r="G116" s="197"/>
      <c r="H116" s="201">
        <v>52.8</v>
      </c>
      <c r="I116" s="202"/>
      <c r="J116" s="197"/>
      <c r="K116" s="197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176</v>
      </c>
      <c r="AU116" s="207" t="s">
        <v>90</v>
      </c>
      <c r="AV116" s="13" t="s">
        <v>90</v>
      </c>
      <c r="AW116" s="13" t="s">
        <v>39</v>
      </c>
      <c r="AX116" s="13" t="s">
        <v>81</v>
      </c>
      <c r="AY116" s="207" t="s">
        <v>165</v>
      </c>
    </row>
    <row r="117" spans="1:65" s="2" customFormat="1" ht="44.25" customHeight="1">
      <c r="A117" s="34"/>
      <c r="B117" s="35"/>
      <c r="C117" s="178" t="s">
        <v>172</v>
      </c>
      <c r="D117" s="178" t="s">
        <v>167</v>
      </c>
      <c r="E117" s="179" t="s">
        <v>1613</v>
      </c>
      <c r="F117" s="180" t="s">
        <v>1614</v>
      </c>
      <c r="G117" s="181" t="s">
        <v>170</v>
      </c>
      <c r="H117" s="182">
        <v>7.2</v>
      </c>
      <c r="I117" s="183"/>
      <c r="J117" s="184">
        <f>ROUND(I117*H117,2)</f>
        <v>0</v>
      </c>
      <c r="K117" s="180" t="s">
        <v>171</v>
      </c>
      <c r="L117" s="39"/>
      <c r="M117" s="185" t="s">
        <v>79</v>
      </c>
      <c r="N117" s="186" t="s">
        <v>51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172</v>
      </c>
      <c r="AT117" s="189" t="s">
        <v>167</v>
      </c>
      <c r="AU117" s="189" t="s">
        <v>90</v>
      </c>
      <c r="AY117" s="16" t="s">
        <v>165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6" t="s">
        <v>88</v>
      </c>
      <c r="BK117" s="190">
        <f>ROUND(I117*H117,2)</f>
        <v>0</v>
      </c>
      <c r="BL117" s="16" t="s">
        <v>172</v>
      </c>
      <c r="BM117" s="189" t="s">
        <v>1615</v>
      </c>
    </row>
    <row r="118" spans="1:65" s="2" customFormat="1">
      <c r="A118" s="34"/>
      <c r="B118" s="35"/>
      <c r="C118" s="36"/>
      <c r="D118" s="191" t="s">
        <v>174</v>
      </c>
      <c r="E118" s="36"/>
      <c r="F118" s="192" t="s">
        <v>1616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6" t="s">
        <v>174</v>
      </c>
      <c r="AU118" s="16" t="s">
        <v>90</v>
      </c>
    </row>
    <row r="119" spans="1:65" s="13" customFormat="1" ht="22.5">
      <c r="B119" s="196"/>
      <c r="C119" s="197"/>
      <c r="D119" s="198" t="s">
        <v>176</v>
      </c>
      <c r="E119" s="199" t="s">
        <v>79</v>
      </c>
      <c r="F119" s="200" t="s">
        <v>1617</v>
      </c>
      <c r="G119" s="197"/>
      <c r="H119" s="201">
        <v>7.2</v>
      </c>
      <c r="I119" s="202"/>
      <c r="J119" s="197"/>
      <c r="K119" s="197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176</v>
      </c>
      <c r="AU119" s="207" t="s">
        <v>90</v>
      </c>
      <c r="AV119" s="13" t="s">
        <v>90</v>
      </c>
      <c r="AW119" s="13" t="s">
        <v>39</v>
      </c>
      <c r="AX119" s="13" t="s">
        <v>81</v>
      </c>
      <c r="AY119" s="207" t="s">
        <v>165</v>
      </c>
    </row>
    <row r="120" spans="1:65" s="2" customFormat="1" ht="44.25" customHeight="1">
      <c r="A120" s="34"/>
      <c r="B120" s="35"/>
      <c r="C120" s="178" t="s">
        <v>195</v>
      </c>
      <c r="D120" s="178" t="s">
        <v>167</v>
      </c>
      <c r="E120" s="179" t="s">
        <v>1618</v>
      </c>
      <c r="F120" s="180" t="s">
        <v>1619</v>
      </c>
      <c r="G120" s="181" t="s">
        <v>170</v>
      </c>
      <c r="H120" s="182">
        <v>42</v>
      </c>
      <c r="I120" s="183"/>
      <c r="J120" s="184">
        <f>ROUND(I120*H120,2)</f>
        <v>0</v>
      </c>
      <c r="K120" s="180" t="s">
        <v>171</v>
      </c>
      <c r="L120" s="39"/>
      <c r="M120" s="185" t="s">
        <v>79</v>
      </c>
      <c r="N120" s="186" t="s">
        <v>51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172</v>
      </c>
      <c r="AT120" s="189" t="s">
        <v>167</v>
      </c>
      <c r="AU120" s="189" t="s">
        <v>90</v>
      </c>
      <c r="AY120" s="16" t="s">
        <v>165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6" t="s">
        <v>88</v>
      </c>
      <c r="BK120" s="190">
        <f>ROUND(I120*H120,2)</f>
        <v>0</v>
      </c>
      <c r="BL120" s="16" t="s">
        <v>172</v>
      </c>
      <c r="BM120" s="189" t="s">
        <v>1620</v>
      </c>
    </row>
    <row r="121" spans="1:65" s="2" customFormat="1">
      <c r="A121" s="34"/>
      <c r="B121" s="35"/>
      <c r="C121" s="36"/>
      <c r="D121" s="191" t="s">
        <v>174</v>
      </c>
      <c r="E121" s="36"/>
      <c r="F121" s="192" t="s">
        <v>1621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174</v>
      </c>
      <c r="AU121" s="16" t="s">
        <v>90</v>
      </c>
    </row>
    <row r="122" spans="1:65" s="13" customFormat="1">
      <c r="B122" s="196"/>
      <c r="C122" s="197"/>
      <c r="D122" s="198" t="s">
        <v>176</v>
      </c>
      <c r="E122" s="199" t="s">
        <v>79</v>
      </c>
      <c r="F122" s="200" t="s">
        <v>1622</v>
      </c>
      <c r="G122" s="197"/>
      <c r="H122" s="201">
        <v>42</v>
      </c>
      <c r="I122" s="202"/>
      <c r="J122" s="197"/>
      <c r="K122" s="197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176</v>
      </c>
      <c r="AU122" s="207" t="s">
        <v>90</v>
      </c>
      <c r="AV122" s="13" t="s">
        <v>90</v>
      </c>
      <c r="AW122" s="13" t="s">
        <v>39</v>
      </c>
      <c r="AX122" s="13" t="s">
        <v>81</v>
      </c>
      <c r="AY122" s="207" t="s">
        <v>165</v>
      </c>
    </row>
    <row r="123" spans="1:65" s="2" customFormat="1" ht="37.9" customHeight="1">
      <c r="A123" s="34"/>
      <c r="B123" s="35"/>
      <c r="C123" s="178" t="s">
        <v>202</v>
      </c>
      <c r="D123" s="178" t="s">
        <v>167</v>
      </c>
      <c r="E123" s="179" t="s">
        <v>1623</v>
      </c>
      <c r="F123" s="180" t="s">
        <v>1624</v>
      </c>
      <c r="G123" s="181" t="s">
        <v>213</v>
      </c>
      <c r="H123" s="182">
        <v>123</v>
      </c>
      <c r="I123" s="183"/>
      <c r="J123" s="184">
        <f>ROUND(I123*H123,2)</f>
        <v>0</v>
      </c>
      <c r="K123" s="180" t="s">
        <v>171</v>
      </c>
      <c r="L123" s="39"/>
      <c r="M123" s="185" t="s">
        <v>79</v>
      </c>
      <c r="N123" s="186" t="s">
        <v>51</v>
      </c>
      <c r="O123" s="64"/>
      <c r="P123" s="187">
        <f>O123*H123</f>
        <v>0</v>
      </c>
      <c r="Q123" s="187">
        <v>8.4000000000000003E-4</v>
      </c>
      <c r="R123" s="187">
        <f>Q123*H123</f>
        <v>0.10332000000000001</v>
      </c>
      <c r="S123" s="187">
        <v>0</v>
      </c>
      <c r="T123" s="18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172</v>
      </c>
      <c r="AT123" s="189" t="s">
        <v>167</v>
      </c>
      <c r="AU123" s="189" t="s">
        <v>90</v>
      </c>
      <c r="AY123" s="16" t="s">
        <v>165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6" t="s">
        <v>88</v>
      </c>
      <c r="BK123" s="190">
        <f>ROUND(I123*H123,2)</f>
        <v>0</v>
      </c>
      <c r="BL123" s="16" t="s">
        <v>172</v>
      </c>
      <c r="BM123" s="189" t="s">
        <v>1625</v>
      </c>
    </row>
    <row r="124" spans="1:65" s="2" customFormat="1">
      <c r="A124" s="34"/>
      <c r="B124" s="35"/>
      <c r="C124" s="36"/>
      <c r="D124" s="191" t="s">
        <v>174</v>
      </c>
      <c r="E124" s="36"/>
      <c r="F124" s="192" t="s">
        <v>1626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174</v>
      </c>
      <c r="AU124" s="16" t="s">
        <v>90</v>
      </c>
    </row>
    <row r="125" spans="1:65" s="13" customFormat="1">
      <c r="B125" s="196"/>
      <c r="C125" s="197"/>
      <c r="D125" s="198" t="s">
        <v>176</v>
      </c>
      <c r="E125" s="199" t="s">
        <v>79</v>
      </c>
      <c r="F125" s="200" t="s">
        <v>1627</v>
      </c>
      <c r="G125" s="197"/>
      <c r="H125" s="201">
        <v>18</v>
      </c>
      <c r="I125" s="202"/>
      <c r="J125" s="197"/>
      <c r="K125" s="197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176</v>
      </c>
      <c r="AU125" s="207" t="s">
        <v>90</v>
      </c>
      <c r="AV125" s="13" t="s">
        <v>90</v>
      </c>
      <c r="AW125" s="13" t="s">
        <v>39</v>
      </c>
      <c r="AX125" s="13" t="s">
        <v>81</v>
      </c>
      <c r="AY125" s="207" t="s">
        <v>165</v>
      </c>
    </row>
    <row r="126" spans="1:65" s="13" customFormat="1">
      <c r="B126" s="196"/>
      <c r="C126" s="197"/>
      <c r="D126" s="198" t="s">
        <v>176</v>
      </c>
      <c r="E126" s="199" t="s">
        <v>79</v>
      </c>
      <c r="F126" s="200" t="s">
        <v>1628</v>
      </c>
      <c r="G126" s="197"/>
      <c r="H126" s="201">
        <v>105</v>
      </c>
      <c r="I126" s="202"/>
      <c r="J126" s="197"/>
      <c r="K126" s="197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176</v>
      </c>
      <c r="AU126" s="207" t="s">
        <v>90</v>
      </c>
      <c r="AV126" s="13" t="s">
        <v>90</v>
      </c>
      <c r="AW126" s="13" t="s">
        <v>39</v>
      </c>
      <c r="AX126" s="13" t="s">
        <v>81</v>
      </c>
      <c r="AY126" s="207" t="s">
        <v>165</v>
      </c>
    </row>
    <row r="127" spans="1:65" s="2" customFormat="1" ht="44.25" customHeight="1">
      <c r="A127" s="34"/>
      <c r="B127" s="35"/>
      <c r="C127" s="178" t="s">
        <v>210</v>
      </c>
      <c r="D127" s="178" t="s">
        <v>167</v>
      </c>
      <c r="E127" s="179" t="s">
        <v>1629</v>
      </c>
      <c r="F127" s="180" t="s">
        <v>1630</v>
      </c>
      <c r="G127" s="181" t="s">
        <v>213</v>
      </c>
      <c r="H127" s="182">
        <v>123</v>
      </c>
      <c r="I127" s="183"/>
      <c r="J127" s="184">
        <f>ROUND(I127*H127,2)</f>
        <v>0</v>
      </c>
      <c r="K127" s="180" t="s">
        <v>171</v>
      </c>
      <c r="L127" s="39"/>
      <c r="M127" s="185" t="s">
        <v>79</v>
      </c>
      <c r="N127" s="186" t="s">
        <v>51</v>
      </c>
      <c r="O127" s="64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172</v>
      </c>
      <c r="AT127" s="189" t="s">
        <v>167</v>
      </c>
      <c r="AU127" s="189" t="s">
        <v>90</v>
      </c>
      <c r="AY127" s="16" t="s">
        <v>165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6" t="s">
        <v>88</v>
      </c>
      <c r="BK127" s="190">
        <f>ROUND(I127*H127,2)</f>
        <v>0</v>
      </c>
      <c r="BL127" s="16" t="s">
        <v>172</v>
      </c>
      <c r="BM127" s="189" t="s">
        <v>1631</v>
      </c>
    </row>
    <row r="128" spans="1:65" s="2" customFormat="1">
      <c r="A128" s="34"/>
      <c r="B128" s="35"/>
      <c r="C128" s="36"/>
      <c r="D128" s="191" t="s">
        <v>174</v>
      </c>
      <c r="E128" s="36"/>
      <c r="F128" s="192" t="s">
        <v>1632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174</v>
      </c>
      <c r="AU128" s="16" t="s">
        <v>90</v>
      </c>
    </row>
    <row r="129" spans="1:65" s="2" customFormat="1" ht="62.65" customHeight="1">
      <c r="A129" s="34"/>
      <c r="B129" s="35"/>
      <c r="C129" s="178" t="s">
        <v>218</v>
      </c>
      <c r="D129" s="178" t="s">
        <v>167</v>
      </c>
      <c r="E129" s="179" t="s">
        <v>1633</v>
      </c>
      <c r="F129" s="180" t="s">
        <v>1634</v>
      </c>
      <c r="G129" s="181" t="s">
        <v>170</v>
      </c>
      <c r="H129" s="182">
        <v>48.704999999999998</v>
      </c>
      <c r="I129" s="183"/>
      <c r="J129" s="184">
        <f>ROUND(I129*H129,2)</f>
        <v>0</v>
      </c>
      <c r="K129" s="180" t="s">
        <v>171</v>
      </c>
      <c r="L129" s="39"/>
      <c r="M129" s="185" t="s">
        <v>79</v>
      </c>
      <c r="N129" s="186" t="s">
        <v>51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172</v>
      </c>
      <c r="AT129" s="189" t="s">
        <v>167</v>
      </c>
      <c r="AU129" s="189" t="s">
        <v>90</v>
      </c>
      <c r="AY129" s="16" t="s">
        <v>165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6" t="s">
        <v>88</v>
      </c>
      <c r="BK129" s="190">
        <f>ROUND(I129*H129,2)</f>
        <v>0</v>
      </c>
      <c r="BL129" s="16" t="s">
        <v>172</v>
      </c>
      <c r="BM129" s="189" t="s">
        <v>1635</v>
      </c>
    </row>
    <row r="130" spans="1:65" s="2" customFormat="1">
      <c r="A130" s="34"/>
      <c r="B130" s="35"/>
      <c r="C130" s="36"/>
      <c r="D130" s="191" t="s">
        <v>174</v>
      </c>
      <c r="E130" s="36"/>
      <c r="F130" s="192" t="s">
        <v>1636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6" t="s">
        <v>174</v>
      </c>
      <c r="AU130" s="16" t="s">
        <v>90</v>
      </c>
    </row>
    <row r="131" spans="1:65" s="13" customFormat="1" ht="22.5">
      <c r="B131" s="196"/>
      <c r="C131" s="197"/>
      <c r="D131" s="198" t="s">
        <v>176</v>
      </c>
      <c r="E131" s="199" t="s">
        <v>79</v>
      </c>
      <c r="F131" s="200" t="s">
        <v>1637</v>
      </c>
      <c r="G131" s="197"/>
      <c r="H131" s="201">
        <v>48.704999999999998</v>
      </c>
      <c r="I131" s="202"/>
      <c r="J131" s="197"/>
      <c r="K131" s="197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176</v>
      </c>
      <c r="AU131" s="207" t="s">
        <v>90</v>
      </c>
      <c r="AV131" s="13" t="s">
        <v>90</v>
      </c>
      <c r="AW131" s="13" t="s">
        <v>39</v>
      </c>
      <c r="AX131" s="13" t="s">
        <v>81</v>
      </c>
      <c r="AY131" s="207" t="s">
        <v>165</v>
      </c>
    </row>
    <row r="132" spans="1:65" s="2" customFormat="1" ht="62.65" customHeight="1">
      <c r="A132" s="34"/>
      <c r="B132" s="35"/>
      <c r="C132" s="178" t="s">
        <v>223</v>
      </c>
      <c r="D132" s="178" t="s">
        <v>167</v>
      </c>
      <c r="E132" s="179" t="s">
        <v>183</v>
      </c>
      <c r="F132" s="180" t="s">
        <v>184</v>
      </c>
      <c r="G132" s="181" t="s">
        <v>170</v>
      </c>
      <c r="H132" s="182">
        <v>82.031999999999996</v>
      </c>
      <c r="I132" s="183"/>
      <c r="J132" s="184">
        <f>ROUND(I132*H132,2)</f>
        <v>0</v>
      </c>
      <c r="K132" s="180" t="s">
        <v>171</v>
      </c>
      <c r="L132" s="39"/>
      <c r="M132" s="185" t="s">
        <v>79</v>
      </c>
      <c r="N132" s="186" t="s">
        <v>51</v>
      </c>
      <c r="O132" s="64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172</v>
      </c>
      <c r="AT132" s="189" t="s">
        <v>167</v>
      </c>
      <c r="AU132" s="189" t="s">
        <v>90</v>
      </c>
      <c r="AY132" s="16" t="s">
        <v>165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6" t="s">
        <v>88</v>
      </c>
      <c r="BK132" s="190">
        <f>ROUND(I132*H132,2)</f>
        <v>0</v>
      </c>
      <c r="BL132" s="16" t="s">
        <v>172</v>
      </c>
      <c r="BM132" s="189" t="s">
        <v>1638</v>
      </c>
    </row>
    <row r="133" spans="1:65" s="2" customFormat="1">
      <c r="A133" s="34"/>
      <c r="B133" s="35"/>
      <c r="C133" s="36"/>
      <c r="D133" s="191" t="s">
        <v>174</v>
      </c>
      <c r="E133" s="36"/>
      <c r="F133" s="192" t="s">
        <v>186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6" t="s">
        <v>174</v>
      </c>
      <c r="AU133" s="16" t="s">
        <v>90</v>
      </c>
    </row>
    <row r="134" spans="1:65" s="13" customFormat="1" ht="22.5">
      <c r="B134" s="196"/>
      <c r="C134" s="197"/>
      <c r="D134" s="198" t="s">
        <v>176</v>
      </c>
      <c r="E134" s="199" t="s">
        <v>79</v>
      </c>
      <c r="F134" s="200" t="s">
        <v>1639</v>
      </c>
      <c r="G134" s="197"/>
      <c r="H134" s="201">
        <v>37.225000000000001</v>
      </c>
      <c r="I134" s="202"/>
      <c r="J134" s="197"/>
      <c r="K134" s="197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176</v>
      </c>
      <c r="AU134" s="207" t="s">
        <v>90</v>
      </c>
      <c r="AV134" s="13" t="s">
        <v>90</v>
      </c>
      <c r="AW134" s="13" t="s">
        <v>39</v>
      </c>
      <c r="AX134" s="13" t="s">
        <v>81</v>
      </c>
      <c r="AY134" s="207" t="s">
        <v>165</v>
      </c>
    </row>
    <row r="135" spans="1:65" s="13" customFormat="1">
      <c r="B135" s="196"/>
      <c r="C135" s="197"/>
      <c r="D135" s="198" t="s">
        <v>176</v>
      </c>
      <c r="E135" s="199" t="s">
        <v>79</v>
      </c>
      <c r="F135" s="200" t="s">
        <v>1640</v>
      </c>
      <c r="G135" s="197"/>
      <c r="H135" s="201">
        <v>52.8</v>
      </c>
      <c r="I135" s="202"/>
      <c r="J135" s="197"/>
      <c r="K135" s="197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176</v>
      </c>
      <c r="AU135" s="207" t="s">
        <v>90</v>
      </c>
      <c r="AV135" s="13" t="s">
        <v>90</v>
      </c>
      <c r="AW135" s="13" t="s">
        <v>39</v>
      </c>
      <c r="AX135" s="13" t="s">
        <v>81</v>
      </c>
      <c r="AY135" s="207" t="s">
        <v>165</v>
      </c>
    </row>
    <row r="136" spans="1:65" s="13" customFormat="1">
      <c r="B136" s="196"/>
      <c r="C136" s="197"/>
      <c r="D136" s="198" t="s">
        <v>176</v>
      </c>
      <c r="E136" s="199" t="s">
        <v>79</v>
      </c>
      <c r="F136" s="200" t="s">
        <v>1641</v>
      </c>
      <c r="G136" s="197"/>
      <c r="H136" s="201">
        <v>-7.9930000000000003</v>
      </c>
      <c r="I136" s="202"/>
      <c r="J136" s="197"/>
      <c r="K136" s="197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176</v>
      </c>
      <c r="AU136" s="207" t="s">
        <v>90</v>
      </c>
      <c r="AV136" s="13" t="s">
        <v>90</v>
      </c>
      <c r="AW136" s="13" t="s">
        <v>39</v>
      </c>
      <c r="AX136" s="13" t="s">
        <v>81</v>
      </c>
      <c r="AY136" s="207" t="s">
        <v>165</v>
      </c>
    </row>
    <row r="137" spans="1:65" s="2" customFormat="1" ht="44.25" customHeight="1">
      <c r="A137" s="34"/>
      <c r="B137" s="35"/>
      <c r="C137" s="178" t="s">
        <v>229</v>
      </c>
      <c r="D137" s="178" t="s">
        <v>167</v>
      </c>
      <c r="E137" s="179" t="s">
        <v>1642</v>
      </c>
      <c r="F137" s="180" t="s">
        <v>1643</v>
      </c>
      <c r="G137" s="181" t="s">
        <v>170</v>
      </c>
      <c r="H137" s="182">
        <v>48.704999999999998</v>
      </c>
      <c r="I137" s="183"/>
      <c r="J137" s="184">
        <f>ROUND(I137*H137,2)</f>
        <v>0</v>
      </c>
      <c r="K137" s="180" t="s">
        <v>171</v>
      </c>
      <c r="L137" s="39"/>
      <c r="M137" s="185" t="s">
        <v>79</v>
      </c>
      <c r="N137" s="186" t="s">
        <v>51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172</v>
      </c>
      <c r="AT137" s="189" t="s">
        <v>167</v>
      </c>
      <c r="AU137" s="189" t="s">
        <v>90</v>
      </c>
      <c r="AY137" s="16" t="s">
        <v>165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6" t="s">
        <v>88</v>
      </c>
      <c r="BK137" s="190">
        <f>ROUND(I137*H137,2)</f>
        <v>0</v>
      </c>
      <c r="BL137" s="16" t="s">
        <v>172</v>
      </c>
      <c r="BM137" s="189" t="s">
        <v>1644</v>
      </c>
    </row>
    <row r="138" spans="1:65" s="2" customFormat="1">
      <c r="A138" s="34"/>
      <c r="B138" s="35"/>
      <c r="C138" s="36"/>
      <c r="D138" s="191" t="s">
        <v>174</v>
      </c>
      <c r="E138" s="36"/>
      <c r="F138" s="192" t="s">
        <v>1645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6" t="s">
        <v>174</v>
      </c>
      <c r="AU138" s="16" t="s">
        <v>90</v>
      </c>
    </row>
    <row r="139" spans="1:65" s="13" customFormat="1">
      <c r="B139" s="196"/>
      <c r="C139" s="197"/>
      <c r="D139" s="198" t="s">
        <v>176</v>
      </c>
      <c r="E139" s="199" t="s">
        <v>79</v>
      </c>
      <c r="F139" s="200" t="s">
        <v>1646</v>
      </c>
      <c r="G139" s="197"/>
      <c r="H139" s="201">
        <v>48.704999999999998</v>
      </c>
      <c r="I139" s="202"/>
      <c r="J139" s="197"/>
      <c r="K139" s="197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176</v>
      </c>
      <c r="AU139" s="207" t="s">
        <v>90</v>
      </c>
      <c r="AV139" s="13" t="s">
        <v>90</v>
      </c>
      <c r="AW139" s="13" t="s">
        <v>39</v>
      </c>
      <c r="AX139" s="13" t="s">
        <v>81</v>
      </c>
      <c r="AY139" s="207" t="s">
        <v>165</v>
      </c>
    </row>
    <row r="140" spans="1:65" s="2" customFormat="1" ht="44.25" customHeight="1">
      <c r="A140" s="34"/>
      <c r="B140" s="35"/>
      <c r="C140" s="178" t="s">
        <v>236</v>
      </c>
      <c r="D140" s="178" t="s">
        <v>167</v>
      </c>
      <c r="E140" s="179" t="s">
        <v>1647</v>
      </c>
      <c r="F140" s="180" t="s">
        <v>1648</v>
      </c>
      <c r="G140" s="181" t="s">
        <v>170</v>
      </c>
      <c r="H140" s="182">
        <v>7.9930000000000003</v>
      </c>
      <c r="I140" s="183"/>
      <c r="J140" s="184">
        <f>ROUND(I140*H140,2)</f>
        <v>0</v>
      </c>
      <c r="K140" s="180" t="s">
        <v>171</v>
      </c>
      <c r="L140" s="39"/>
      <c r="M140" s="185" t="s">
        <v>79</v>
      </c>
      <c r="N140" s="186" t="s">
        <v>51</v>
      </c>
      <c r="O140" s="64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172</v>
      </c>
      <c r="AT140" s="189" t="s">
        <v>167</v>
      </c>
      <c r="AU140" s="189" t="s">
        <v>90</v>
      </c>
      <c r="AY140" s="16" t="s">
        <v>165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6" t="s">
        <v>88</v>
      </c>
      <c r="BK140" s="190">
        <f>ROUND(I140*H140,2)</f>
        <v>0</v>
      </c>
      <c r="BL140" s="16" t="s">
        <v>172</v>
      </c>
      <c r="BM140" s="189" t="s">
        <v>1649</v>
      </c>
    </row>
    <row r="141" spans="1:65" s="2" customFormat="1">
      <c r="A141" s="34"/>
      <c r="B141" s="35"/>
      <c r="C141" s="36"/>
      <c r="D141" s="191" t="s">
        <v>174</v>
      </c>
      <c r="E141" s="36"/>
      <c r="F141" s="192" t="s">
        <v>1650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174</v>
      </c>
      <c r="AU141" s="16" t="s">
        <v>90</v>
      </c>
    </row>
    <row r="142" spans="1:65" s="13" customFormat="1" ht="22.5">
      <c r="B142" s="196"/>
      <c r="C142" s="197"/>
      <c r="D142" s="198" t="s">
        <v>176</v>
      </c>
      <c r="E142" s="199" t="s">
        <v>79</v>
      </c>
      <c r="F142" s="200" t="s">
        <v>1651</v>
      </c>
      <c r="G142" s="197"/>
      <c r="H142" s="201">
        <v>7.9930000000000003</v>
      </c>
      <c r="I142" s="202"/>
      <c r="J142" s="197"/>
      <c r="K142" s="197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176</v>
      </c>
      <c r="AU142" s="207" t="s">
        <v>90</v>
      </c>
      <c r="AV142" s="13" t="s">
        <v>90</v>
      </c>
      <c r="AW142" s="13" t="s">
        <v>39</v>
      </c>
      <c r="AX142" s="13" t="s">
        <v>81</v>
      </c>
      <c r="AY142" s="207" t="s">
        <v>165</v>
      </c>
    </row>
    <row r="143" spans="1:65" s="2" customFormat="1" ht="44.25" customHeight="1">
      <c r="A143" s="34"/>
      <c r="B143" s="35"/>
      <c r="C143" s="178" t="s">
        <v>242</v>
      </c>
      <c r="D143" s="178" t="s">
        <v>167</v>
      </c>
      <c r="E143" s="179" t="s">
        <v>188</v>
      </c>
      <c r="F143" s="180" t="s">
        <v>189</v>
      </c>
      <c r="G143" s="181" t="s">
        <v>190</v>
      </c>
      <c r="H143" s="182">
        <v>143.55600000000001</v>
      </c>
      <c r="I143" s="183"/>
      <c r="J143" s="184">
        <f>ROUND(I143*H143,2)</f>
        <v>0</v>
      </c>
      <c r="K143" s="180" t="s">
        <v>171</v>
      </c>
      <c r="L143" s="39"/>
      <c r="M143" s="185" t="s">
        <v>79</v>
      </c>
      <c r="N143" s="186" t="s">
        <v>51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172</v>
      </c>
      <c r="AT143" s="189" t="s">
        <v>167</v>
      </c>
      <c r="AU143" s="189" t="s">
        <v>90</v>
      </c>
      <c r="AY143" s="16" t="s">
        <v>165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6" t="s">
        <v>88</v>
      </c>
      <c r="BK143" s="190">
        <f>ROUND(I143*H143,2)</f>
        <v>0</v>
      </c>
      <c r="BL143" s="16" t="s">
        <v>172</v>
      </c>
      <c r="BM143" s="189" t="s">
        <v>1652</v>
      </c>
    </row>
    <row r="144" spans="1:65" s="2" customFormat="1">
      <c r="A144" s="34"/>
      <c r="B144" s="35"/>
      <c r="C144" s="36"/>
      <c r="D144" s="191" t="s">
        <v>174</v>
      </c>
      <c r="E144" s="36"/>
      <c r="F144" s="192" t="s">
        <v>192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6" t="s">
        <v>174</v>
      </c>
      <c r="AU144" s="16" t="s">
        <v>90</v>
      </c>
    </row>
    <row r="145" spans="1:65" s="13" customFormat="1">
      <c r="B145" s="196"/>
      <c r="C145" s="197"/>
      <c r="D145" s="198" t="s">
        <v>176</v>
      </c>
      <c r="E145" s="197"/>
      <c r="F145" s="200" t="s">
        <v>1653</v>
      </c>
      <c r="G145" s="197"/>
      <c r="H145" s="201">
        <v>143.55600000000001</v>
      </c>
      <c r="I145" s="202"/>
      <c r="J145" s="197"/>
      <c r="K145" s="197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176</v>
      </c>
      <c r="AU145" s="207" t="s">
        <v>90</v>
      </c>
      <c r="AV145" s="13" t="s">
        <v>90</v>
      </c>
      <c r="AW145" s="13" t="s">
        <v>4</v>
      </c>
      <c r="AX145" s="13" t="s">
        <v>88</v>
      </c>
      <c r="AY145" s="207" t="s">
        <v>165</v>
      </c>
    </row>
    <row r="146" spans="1:65" s="2" customFormat="1" ht="44.25" customHeight="1">
      <c r="A146" s="34"/>
      <c r="B146" s="35"/>
      <c r="C146" s="178" t="s">
        <v>247</v>
      </c>
      <c r="D146" s="178" t="s">
        <v>167</v>
      </c>
      <c r="E146" s="179" t="s">
        <v>1654</v>
      </c>
      <c r="F146" s="180" t="s">
        <v>1655</v>
      </c>
      <c r="G146" s="181" t="s">
        <v>170</v>
      </c>
      <c r="H146" s="182">
        <v>60.98</v>
      </c>
      <c r="I146" s="183"/>
      <c r="J146" s="184">
        <f>ROUND(I146*H146,2)</f>
        <v>0</v>
      </c>
      <c r="K146" s="180" t="s">
        <v>171</v>
      </c>
      <c r="L146" s="39"/>
      <c r="M146" s="185" t="s">
        <v>79</v>
      </c>
      <c r="N146" s="186" t="s">
        <v>51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172</v>
      </c>
      <c r="AT146" s="189" t="s">
        <v>167</v>
      </c>
      <c r="AU146" s="189" t="s">
        <v>90</v>
      </c>
      <c r="AY146" s="16" t="s">
        <v>165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6" t="s">
        <v>88</v>
      </c>
      <c r="BK146" s="190">
        <f>ROUND(I146*H146,2)</f>
        <v>0</v>
      </c>
      <c r="BL146" s="16" t="s">
        <v>172</v>
      </c>
      <c r="BM146" s="189" t="s">
        <v>1656</v>
      </c>
    </row>
    <row r="147" spans="1:65" s="2" customFormat="1">
      <c r="A147" s="34"/>
      <c r="B147" s="35"/>
      <c r="C147" s="36"/>
      <c r="D147" s="191" t="s">
        <v>174</v>
      </c>
      <c r="E147" s="36"/>
      <c r="F147" s="192" t="s">
        <v>1657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6" t="s">
        <v>174</v>
      </c>
      <c r="AU147" s="16" t="s">
        <v>90</v>
      </c>
    </row>
    <row r="148" spans="1:65" s="13" customFormat="1" ht="22.5">
      <c r="B148" s="196"/>
      <c r="C148" s="197"/>
      <c r="D148" s="198" t="s">
        <v>176</v>
      </c>
      <c r="E148" s="199" t="s">
        <v>79</v>
      </c>
      <c r="F148" s="200" t="s">
        <v>1658</v>
      </c>
      <c r="G148" s="197"/>
      <c r="H148" s="201">
        <v>60.98</v>
      </c>
      <c r="I148" s="202"/>
      <c r="J148" s="197"/>
      <c r="K148" s="197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176</v>
      </c>
      <c r="AU148" s="207" t="s">
        <v>90</v>
      </c>
      <c r="AV148" s="13" t="s">
        <v>90</v>
      </c>
      <c r="AW148" s="13" t="s">
        <v>39</v>
      </c>
      <c r="AX148" s="13" t="s">
        <v>81</v>
      </c>
      <c r="AY148" s="207" t="s">
        <v>165</v>
      </c>
    </row>
    <row r="149" spans="1:65" s="2" customFormat="1" ht="66.75" customHeight="1">
      <c r="A149" s="34"/>
      <c r="B149" s="35"/>
      <c r="C149" s="178" t="s">
        <v>256</v>
      </c>
      <c r="D149" s="178" t="s">
        <v>167</v>
      </c>
      <c r="E149" s="179" t="s">
        <v>1659</v>
      </c>
      <c r="F149" s="180" t="s">
        <v>1660</v>
      </c>
      <c r="G149" s="181" t="s">
        <v>170</v>
      </c>
      <c r="H149" s="182">
        <v>15.194000000000001</v>
      </c>
      <c r="I149" s="183"/>
      <c r="J149" s="184">
        <f>ROUND(I149*H149,2)</f>
        <v>0</v>
      </c>
      <c r="K149" s="180" t="s">
        <v>171</v>
      </c>
      <c r="L149" s="39"/>
      <c r="M149" s="185" t="s">
        <v>79</v>
      </c>
      <c r="N149" s="186" t="s">
        <v>51</v>
      </c>
      <c r="O149" s="64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172</v>
      </c>
      <c r="AT149" s="189" t="s">
        <v>167</v>
      </c>
      <c r="AU149" s="189" t="s">
        <v>90</v>
      </c>
      <c r="AY149" s="16" t="s">
        <v>165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6" t="s">
        <v>88</v>
      </c>
      <c r="BK149" s="190">
        <f>ROUND(I149*H149,2)</f>
        <v>0</v>
      </c>
      <c r="BL149" s="16" t="s">
        <v>172</v>
      </c>
      <c r="BM149" s="189" t="s">
        <v>1661</v>
      </c>
    </row>
    <row r="150" spans="1:65" s="2" customFormat="1">
      <c r="A150" s="34"/>
      <c r="B150" s="35"/>
      <c r="C150" s="36"/>
      <c r="D150" s="191" t="s">
        <v>174</v>
      </c>
      <c r="E150" s="36"/>
      <c r="F150" s="192" t="s">
        <v>1662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6" t="s">
        <v>174</v>
      </c>
      <c r="AU150" s="16" t="s">
        <v>90</v>
      </c>
    </row>
    <row r="151" spans="1:65" s="13" customFormat="1">
      <c r="B151" s="196"/>
      <c r="C151" s="197"/>
      <c r="D151" s="198" t="s">
        <v>176</v>
      </c>
      <c r="E151" s="199" t="s">
        <v>79</v>
      </c>
      <c r="F151" s="200" t="s">
        <v>1663</v>
      </c>
      <c r="G151" s="197"/>
      <c r="H151" s="201">
        <v>0.99</v>
      </c>
      <c r="I151" s="202"/>
      <c r="J151" s="197"/>
      <c r="K151" s="197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176</v>
      </c>
      <c r="AU151" s="207" t="s">
        <v>90</v>
      </c>
      <c r="AV151" s="13" t="s">
        <v>90</v>
      </c>
      <c r="AW151" s="13" t="s">
        <v>39</v>
      </c>
      <c r="AX151" s="13" t="s">
        <v>81</v>
      </c>
      <c r="AY151" s="207" t="s">
        <v>165</v>
      </c>
    </row>
    <row r="152" spans="1:65" s="13" customFormat="1">
      <c r="B152" s="196"/>
      <c r="C152" s="197"/>
      <c r="D152" s="198" t="s">
        <v>176</v>
      </c>
      <c r="E152" s="199" t="s">
        <v>79</v>
      </c>
      <c r="F152" s="200" t="s">
        <v>1664</v>
      </c>
      <c r="G152" s="197"/>
      <c r="H152" s="201">
        <v>0.14399999999999999</v>
      </c>
      <c r="I152" s="202"/>
      <c r="J152" s="197"/>
      <c r="K152" s="197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176</v>
      </c>
      <c r="AU152" s="207" t="s">
        <v>90</v>
      </c>
      <c r="AV152" s="13" t="s">
        <v>90</v>
      </c>
      <c r="AW152" s="13" t="s">
        <v>39</v>
      </c>
      <c r="AX152" s="13" t="s">
        <v>81</v>
      </c>
      <c r="AY152" s="207" t="s">
        <v>165</v>
      </c>
    </row>
    <row r="153" spans="1:65" s="13" customFormat="1">
      <c r="B153" s="196"/>
      <c r="C153" s="197"/>
      <c r="D153" s="198" t="s">
        <v>176</v>
      </c>
      <c r="E153" s="199" t="s">
        <v>79</v>
      </c>
      <c r="F153" s="200" t="s">
        <v>1665</v>
      </c>
      <c r="G153" s="197"/>
      <c r="H153" s="201">
        <v>2.16</v>
      </c>
      <c r="I153" s="202"/>
      <c r="J153" s="197"/>
      <c r="K153" s="197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176</v>
      </c>
      <c r="AU153" s="207" t="s">
        <v>90</v>
      </c>
      <c r="AV153" s="13" t="s">
        <v>90</v>
      </c>
      <c r="AW153" s="13" t="s">
        <v>39</v>
      </c>
      <c r="AX153" s="13" t="s">
        <v>81</v>
      </c>
      <c r="AY153" s="207" t="s">
        <v>165</v>
      </c>
    </row>
    <row r="154" spans="1:65" s="13" customFormat="1">
      <c r="B154" s="196"/>
      <c r="C154" s="197"/>
      <c r="D154" s="198" t="s">
        <v>176</v>
      </c>
      <c r="E154" s="199" t="s">
        <v>79</v>
      </c>
      <c r="F154" s="200" t="s">
        <v>1666</v>
      </c>
      <c r="G154" s="197"/>
      <c r="H154" s="201">
        <v>11.9</v>
      </c>
      <c r="I154" s="202"/>
      <c r="J154" s="197"/>
      <c r="K154" s="197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176</v>
      </c>
      <c r="AU154" s="207" t="s">
        <v>90</v>
      </c>
      <c r="AV154" s="13" t="s">
        <v>90</v>
      </c>
      <c r="AW154" s="13" t="s">
        <v>39</v>
      </c>
      <c r="AX154" s="13" t="s">
        <v>81</v>
      </c>
      <c r="AY154" s="207" t="s">
        <v>165</v>
      </c>
    </row>
    <row r="155" spans="1:65" s="2" customFormat="1" ht="16.5" customHeight="1">
      <c r="A155" s="34"/>
      <c r="B155" s="35"/>
      <c r="C155" s="208" t="s">
        <v>8</v>
      </c>
      <c r="D155" s="208" t="s">
        <v>322</v>
      </c>
      <c r="E155" s="209" t="s">
        <v>1667</v>
      </c>
      <c r="F155" s="210" t="s">
        <v>1668</v>
      </c>
      <c r="G155" s="211" t="s">
        <v>190</v>
      </c>
      <c r="H155" s="212">
        <v>30.388000000000002</v>
      </c>
      <c r="I155" s="213"/>
      <c r="J155" s="214">
        <f>ROUND(I155*H155,2)</f>
        <v>0</v>
      </c>
      <c r="K155" s="210" t="s">
        <v>171</v>
      </c>
      <c r="L155" s="215"/>
      <c r="M155" s="216" t="s">
        <v>79</v>
      </c>
      <c r="N155" s="217" t="s">
        <v>51</v>
      </c>
      <c r="O155" s="64"/>
      <c r="P155" s="187">
        <f>O155*H155</f>
        <v>0</v>
      </c>
      <c r="Q155" s="187">
        <v>1</v>
      </c>
      <c r="R155" s="187">
        <f>Q155*H155</f>
        <v>30.388000000000002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218</v>
      </c>
      <c r="AT155" s="189" t="s">
        <v>322</v>
      </c>
      <c r="AU155" s="189" t="s">
        <v>90</v>
      </c>
      <c r="AY155" s="16" t="s">
        <v>165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6" t="s">
        <v>88</v>
      </c>
      <c r="BK155" s="190">
        <f>ROUND(I155*H155,2)</f>
        <v>0</v>
      </c>
      <c r="BL155" s="16" t="s">
        <v>172</v>
      </c>
      <c r="BM155" s="189" t="s">
        <v>1669</v>
      </c>
    </row>
    <row r="156" spans="1:65" s="13" customFormat="1">
      <c r="B156" s="196"/>
      <c r="C156" s="197"/>
      <c r="D156" s="198" t="s">
        <v>176</v>
      </c>
      <c r="E156" s="197"/>
      <c r="F156" s="200" t="s">
        <v>1670</v>
      </c>
      <c r="G156" s="197"/>
      <c r="H156" s="201">
        <v>30.388000000000002</v>
      </c>
      <c r="I156" s="202"/>
      <c r="J156" s="197"/>
      <c r="K156" s="197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176</v>
      </c>
      <c r="AU156" s="207" t="s">
        <v>90</v>
      </c>
      <c r="AV156" s="13" t="s">
        <v>90</v>
      </c>
      <c r="AW156" s="13" t="s">
        <v>4</v>
      </c>
      <c r="AX156" s="13" t="s">
        <v>88</v>
      </c>
      <c r="AY156" s="207" t="s">
        <v>165</v>
      </c>
    </row>
    <row r="157" spans="1:65" s="2" customFormat="1" ht="33" customHeight="1">
      <c r="A157" s="34"/>
      <c r="B157" s="35"/>
      <c r="C157" s="178" t="s">
        <v>270</v>
      </c>
      <c r="D157" s="178" t="s">
        <v>167</v>
      </c>
      <c r="E157" s="179" t="s">
        <v>1671</v>
      </c>
      <c r="F157" s="180" t="s">
        <v>1672</v>
      </c>
      <c r="G157" s="181" t="s">
        <v>213</v>
      </c>
      <c r="H157" s="182">
        <v>137.78299999999999</v>
      </c>
      <c r="I157" s="183"/>
      <c r="J157" s="184">
        <f>ROUND(I157*H157,2)</f>
        <v>0</v>
      </c>
      <c r="K157" s="180" t="s">
        <v>171</v>
      </c>
      <c r="L157" s="39"/>
      <c r="M157" s="185" t="s">
        <v>79</v>
      </c>
      <c r="N157" s="186" t="s">
        <v>51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172</v>
      </c>
      <c r="AT157" s="189" t="s">
        <v>167</v>
      </c>
      <c r="AU157" s="189" t="s">
        <v>90</v>
      </c>
      <c r="AY157" s="16" t="s">
        <v>165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6" t="s">
        <v>88</v>
      </c>
      <c r="BK157" s="190">
        <f>ROUND(I157*H157,2)</f>
        <v>0</v>
      </c>
      <c r="BL157" s="16" t="s">
        <v>172</v>
      </c>
      <c r="BM157" s="189" t="s">
        <v>1673</v>
      </c>
    </row>
    <row r="158" spans="1:65" s="2" customFormat="1">
      <c r="A158" s="34"/>
      <c r="B158" s="35"/>
      <c r="C158" s="36"/>
      <c r="D158" s="191" t="s">
        <v>174</v>
      </c>
      <c r="E158" s="36"/>
      <c r="F158" s="192" t="s">
        <v>1674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6" t="s">
        <v>174</v>
      </c>
      <c r="AU158" s="16" t="s">
        <v>90</v>
      </c>
    </row>
    <row r="159" spans="1:65" s="13" customFormat="1" ht="22.5">
      <c r="B159" s="196"/>
      <c r="C159" s="197"/>
      <c r="D159" s="198" t="s">
        <v>176</v>
      </c>
      <c r="E159" s="199" t="s">
        <v>79</v>
      </c>
      <c r="F159" s="200" t="s">
        <v>1675</v>
      </c>
      <c r="G159" s="197"/>
      <c r="H159" s="201">
        <v>137.78299999999999</v>
      </c>
      <c r="I159" s="202"/>
      <c r="J159" s="197"/>
      <c r="K159" s="197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176</v>
      </c>
      <c r="AU159" s="207" t="s">
        <v>90</v>
      </c>
      <c r="AV159" s="13" t="s">
        <v>90</v>
      </c>
      <c r="AW159" s="13" t="s">
        <v>39</v>
      </c>
      <c r="AX159" s="13" t="s">
        <v>81</v>
      </c>
      <c r="AY159" s="207" t="s">
        <v>165</v>
      </c>
    </row>
    <row r="160" spans="1:65" s="2" customFormat="1" ht="37.9" customHeight="1">
      <c r="A160" s="34"/>
      <c r="B160" s="35"/>
      <c r="C160" s="178" t="s">
        <v>279</v>
      </c>
      <c r="D160" s="178" t="s">
        <v>167</v>
      </c>
      <c r="E160" s="179" t="s">
        <v>1676</v>
      </c>
      <c r="F160" s="180" t="s">
        <v>1677</v>
      </c>
      <c r="G160" s="181" t="s">
        <v>213</v>
      </c>
      <c r="H160" s="182">
        <v>51.5</v>
      </c>
      <c r="I160" s="183"/>
      <c r="J160" s="184">
        <f>ROUND(I160*H160,2)</f>
        <v>0</v>
      </c>
      <c r="K160" s="180" t="s">
        <v>171</v>
      </c>
      <c r="L160" s="39"/>
      <c r="M160" s="185" t="s">
        <v>79</v>
      </c>
      <c r="N160" s="186" t="s">
        <v>51</v>
      </c>
      <c r="O160" s="64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172</v>
      </c>
      <c r="AT160" s="189" t="s">
        <v>167</v>
      </c>
      <c r="AU160" s="189" t="s">
        <v>90</v>
      </c>
      <c r="AY160" s="16" t="s">
        <v>165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6" t="s">
        <v>88</v>
      </c>
      <c r="BK160" s="190">
        <f>ROUND(I160*H160,2)</f>
        <v>0</v>
      </c>
      <c r="BL160" s="16" t="s">
        <v>172</v>
      </c>
      <c r="BM160" s="189" t="s">
        <v>1678</v>
      </c>
    </row>
    <row r="161" spans="1:65" s="2" customFormat="1">
      <c r="A161" s="34"/>
      <c r="B161" s="35"/>
      <c r="C161" s="36"/>
      <c r="D161" s="191" t="s">
        <v>174</v>
      </c>
      <c r="E161" s="36"/>
      <c r="F161" s="192" t="s">
        <v>1679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6" t="s">
        <v>174</v>
      </c>
      <c r="AU161" s="16" t="s">
        <v>90</v>
      </c>
    </row>
    <row r="162" spans="1:65" s="13" customFormat="1">
      <c r="B162" s="196"/>
      <c r="C162" s="197"/>
      <c r="D162" s="198" t="s">
        <v>176</v>
      </c>
      <c r="E162" s="199" t="s">
        <v>79</v>
      </c>
      <c r="F162" s="200" t="s">
        <v>1680</v>
      </c>
      <c r="G162" s="197"/>
      <c r="H162" s="201">
        <v>51.5</v>
      </c>
      <c r="I162" s="202"/>
      <c r="J162" s="197"/>
      <c r="K162" s="197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176</v>
      </c>
      <c r="AU162" s="207" t="s">
        <v>90</v>
      </c>
      <c r="AV162" s="13" t="s">
        <v>90</v>
      </c>
      <c r="AW162" s="13" t="s">
        <v>39</v>
      </c>
      <c r="AX162" s="13" t="s">
        <v>81</v>
      </c>
      <c r="AY162" s="207" t="s">
        <v>165</v>
      </c>
    </row>
    <row r="163" spans="1:65" s="12" customFormat="1" ht="22.9" customHeight="1">
      <c r="B163" s="162"/>
      <c r="C163" s="163"/>
      <c r="D163" s="164" t="s">
        <v>80</v>
      </c>
      <c r="E163" s="176" t="s">
        <v>90</v>
      </c>
      <c r="F163" s="176" t="s">
        <v>194</v>
      </c>
      <c r="G163" s="163"/>
      <c r="H163" s="163"/>
      <c r="I163" s="166"/>
      <c r="J163" s="177">
        <f>BK163</f>
        <v>0</v>
      </c>
      <c r="K163" s="163"/>
      <c r="L163" s="168"/>
      <c r="M163" s="169"/>
      <c r="N163" s="170"/>
      <c r="O163" s="170"/>
      <c r="P163" s="171">
        <f>SUM(P164:P194)</f>
        <v>0</v>
      </c>
      <c r="Q163" s="170"/>
      <c r="R163" s="171">
        <f>SUM(R164:R194)</f>
        <v>220.81957763029772</v>
      </c>
      <c r="S163" s="170"/>
      <c r="T163" s="172">
        <f>SUM(T164:T194)</f>
        <v>0</v>
      </c>
      <c r="AR163" s="173" t="s">
        <v>88</v>
      </c>
      <c r="AT163" s="174" t="s">
        <v>80</v>
      </c>
      <c r="AU163" s="174" t="s">
        <v>88</v>
      </c>
      <c r="AY163" s="173" t="s">
        <v>165</v>
      </c>
      <c r="BK163" s="175">
        <f>SUM(BK164:BK194)</f>
        <v>0</v>
      </c>
    </row>
    <row r="164" spans="1:65" s="2" customFormat="1" ht="44.25" customHeight="1">
      <c r="A164" s="34"/>
      <c r="B164" s="35"/>
      <c r="C164" s="178" t="s">
        <v>288</v>
      </c>
      <c r="D164" s="178" t="s">
        <v>167</v>
      </c>
      <c r="E164" s="179" t="s">
        <v>1681</v>
      </c>
      <c r="F164" s="180" t="s">
        <v>1682</v>
      </c>
      <c r="G164" s="181" t="s">
        <v>170</v>
      </c>
      <c r="H164" s="182">
        <v>1.696</v>
      </c>
      <c r="I164" s="183"/>
      <c r="J164" s="184">
        <f>ROUND(I164*H164,2)</f>
        <v>0</v>
      </c>
      <c r="K164" s="180" t="s">
        <v>171</v>
      </c>
      <c r="L164" s="39"/>
      <c r="M164" s="185" t="s">
        <v>79</v>
      </c>
      <c r="N164" s="186" t="s">
        <v>51</v>
      </c>
      <c r="O164" s="64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172</v>
      </c>
      <c r="AT164" s="189" t="s">
        <v>167</v>
      </c>
      <c r="AU164" s="189" t="s">
        <v>90</v>
      </c>
      <c r="AY164" s="16" t="s">
        <v>165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6" t="s">
        <v>88</v>
      </c>
      <c r="BK164" s="190">
        <f>ROUND(I164*H164,2)</f>
        <v>0</v>
      </c>
      <c r="BL164" s="16" t="s">
        <v>172</v>
      </c>
      <c r="BM164" s="189" t="s">
        <v>1683</v>
      </c>
    </row>
    <row r="165" spans="1:65" s="2" customFormat="1">
      <c r="A165" s="34"/>
      <c r="B165" s="35"/>
      <c r="C165" s="36"/>
      <c r="D165" s="191" t="s">
        <v>174</v>
      </c>
      <c r="E165" s="36"/>
      <c r="F165" s="192" t="s">
        <v>1684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6" t="s">
        <v>174</v>
      </c>
      <c r="AU165" s="16" t="s">
        <v>90</v>
      </c>
    </row>
    <row r="166" spans="1:65" s="13" customFormat="1">
      <c r="B166" s="196"/>
      <c r="C166" s="197"/>
      <c r="D166" s="198" t="s">
        <v>176</v>
      </c>
      <c r="E166" s="199" t="s">
        <v>79</v>
      </c>
      <c r="F166" s="200" t="s">
        <v>1685</v>
      </c>
      <c r="G166" s="197"/>
      <c r="H166" s="201">
        <v>1.696</v>
      </c>
      <c r="I166" s="202"/>
      <c r="J166" s="197"/>
      <c r="K166" s="197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176</v>
      </c>
      <c r="AU166" s="207" t="s">
        <v>90</v>
      </c>
      <c r="AV166" s="13" t="s">
        <v>90</v>
      </c>
      <c r="AW166" s="13" t="s">
        <v>39</v>
      </c>
      <c r="AX166" s="13" t="s">
        <v>81</v>
      </c>
      <c r="AY166" s="207" t="s">
        <v>165</v>
      </c>
    </row>
    <row r="167" spans="1:65" s="2" customFormat="1" ht="37.9" customHeight="1">
      <c r="A167" s="34"/>
      <c r="B167" s="35"/>
      <c r="C167" s="178" t="s">
        <v>297</v>
      </c>
      <c r="D167" s="178" t="s">
        <v>167</v>
      </c>
      <c r="E167" s="179" t="s">
        <v>1686</v>
      </c>
      <c r="F167" s="180" t="s">
        <v>1687</v>
      </c>
      <c r="G167" s="181" t="s">
        <v>213</v>
      </c>
      <c r="H167" s="182">
        <v>33.92</v>
      </c>
      <c r="I167" s="183"/>
      <c r="J167" s="184">
        <f>ROUND(I167*H167,2)</f>
        <v>0</v>
      </c>
      <c r="K167" s="180" t="s">
        <v>171</v>
      </c>
      <c r="L167" s="39"/>
      <c r="M167" s="185" t="s">
        <v>79</v>
      </c>
      <c r="N167" s="186" t="s">
        <v>51</v>
      </c>
      <c r="O167" s="64"/>
      <c r="P167" s="187">
        <f>O167*H167</f>
        <v>0</v>
      </c>
      <c r="Q167" s="187">
        <v>1.6694E-4</v>
      </c>
      <c r="R167" s="187">
        <f>Q167*H167</f>
        <v>5.6626048000000002E-3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172</v>
      </c>
      <c r="AT167" s="189" t="s">
        <v>167</v>
      </c>
      <c r="AU167" s="189" t="s">
        <v>90</v>
      </c>
      <c r="AY167" s="16" t="s">
        <v>165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6" t="s">
        <v>88</v>
      </c>
      <c r="BK167" s="190">
        <f>ROUND(I167*H167,2)</f>
        <v>0</v>
      </c>
      <c r="BL167" s="16" t="s">
        <v>172</v>
      </c>
      <c r="BM167" s="189" t="s">
        <v>1688</v>
      </c>
    </row>
    <row r="168" spans="1:65" s="2" customFormat="1">
      <c r="A168" s="34"/>
      <c r="B168" s="35"/>
      <c r="C168" s="36"/>
      <c r="D168" s="191" t="s">
        <v>174</v>
      </c>
      <c r="E168" s="36"/>
      <c r="F168" s="192" t="s">
        <v>1689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174</v>
      </c>
      <c r="AU168" s="16" t="s">
        <v>90</v>
      </c>
    </row>
    <row r="169" spans="1:65" s="13" customFormat="1">
      <c r="B169" s="196"/>
      <c r="C169" s="197"/>
      <c r="D169" s="198" t="s">
        <v>176</v>
      </c>
      <c r="E169" s="199" t="s">
        <v>79</v>
      </c>
      <c r="F169" s="200" t="s">
        <v>1690</v>
      </c>
      <c r="G169" s="197"/>
      <c r="H169" s="201">
        <v>33.92</v>
      </c>
      <c r="I169" s="202"/>
      <c r="J169" s="197"/>
      <c r="K169" s="197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176</v>
      </c>
      <c r="AU169" s="207" t="s">
        <v>90</v>
      </c>
      <c r="AV169" s="13" t="s">
        <v>90</v>
      </c>
      <c r="AW169" s="13" t="s">
        <v>39</v>
      </c>
      <c r="AX169" s="13" t="s">
        <v>81</v>
      </c>
      <c r="AY169" s="207" t="s">
        <v>165</v>
      </c>
    </row>
    <row r="170" spans="1:65" s="2" customFormat="1" ht="24.2" customHeight="1">
      <c r="A170" s="34"/>
      <c r="B170" s="35"/>
      <c r="C170" s="208" t="s">
        <v>303</v>
      </c>
      <c r="D170" s="208" t="s">
        <v>322</v>
      </c>
      <c r="E170" s="209" t="s">
        <v>1691</v>
      </c>
      <c r="F170" s="210" t="s">
        <v>1692</v>
      </c>
      <c r="G170" s="211" t="s">
        <v>213</v>
      </c>
      <c r="H170" s="212">
        <v>40.177999999999997</v>
      </c>
      <c r="I170" s="213"/>
      <c r="J170" s="214">
        <f>ROUND(I170*H170,2)</f>
        <v>0</v>
      </c>
      <c r="K170" s="210" t="s">
        <v>171</v>
      </c>
      <c r="L170" s="215"/>
      <c r="M170" s="216" t="s">
        <v>79</v>
      </c>
      <c r="N170" s="217" t="s">
        <v>51</v>
      </c>
      <c r="O170" s="64"/>
      <c r="P170" s="187">
        <f>O170*H170</f>
        <v>0</v>
      </c>
      <c r="Q170" s="187">
        <v>2.9999999999999997E-4</v>
      </c>
      <c r="R170" s="187">
        <f>Q170*H170</f>
        <v>1.2053399999999999E-2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218</v>
      </c>
      <c r="AT170" s="189" t="s">
        <v>322</v>
      </c>
      <c r="AU170" s="189" t="s">
        <v>90</v>
      </c>
      <c r="AY170" s="16" t="s">
        <v>165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6" t="s">
        <v>88</v>
      </c>
      <c r="BK170" s="190">
        <f>ROUND(I170*H170,2)</f>
        <v>0</v>
      </c>
      <c r="BL170" s="16" t="s">
        <v>172</v>
      </c>
      <c r="BM170" s="189" t="s">
        <v>1693</v>
      </c>
    </row>
    <row r="171" spans="1:65" s="13" customFormat="1">
      <c r="B171" s="196"/>
      <c r="C171" s="197"/>
      <c r="D171" s="198" t="s">
        <v>176</v>
      </c>
      <c r="E171" s="197"/>
      <c r="F171" s="200" t="s">
        <v>1694</v>
      </c>
      <c r="G171" s="197"/>
      <c r="H171" s="201">
        <v>40.177999999999997</v>
      </c>
      <c r="I171" s="202"/>
      <c r="J171" s="197"/>
      <c r="K171" s="197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176</v>
      </c>
      <c r="AU171" s="207" t="s">
        <v>90</v>
      </c>
      <c r="AV171" s="13" t="s">
        <v>90</v>
      </c>
      <c r="AW171" s="13" t="s">
        <v>4</v>
      </c>
      <c r="AX171" s="13" t="s">
        <v>88</v>
      </c>
      <c r="AY171" s="207" t="s">
        <v>165</v>
      </c>
    </row>
    <row r="172" spans="1:65" s="2" customFormat="1" ht="24.2" customHeight="1">
      <c r="A172" s="34"/>
      <c r="B172" s="35"/>
      <c r="C172" s="178" t="s">
        <v>7</v>
      </c>
      <c r="D172" s="178" t="s">
        <v>167</v>
      </c>
      <c r="E172" s="179" t="s">
        <v>1695</v>
      </c>
      <c r="F172" s="180" t="s">
        <v>1696</v>
      </c>
      <c r="G172" s="181" t="s">
        <v>343</v>
      </c>
      <c r="H172" s="182">
        <v>42.4</v>
      </c>
      <c r="I172" s="183"/>
      <c r="J172" s="184">
        <f>ROUND(I172*H172,2)</f>
        <v>0</v>
      </c>
      <c r="K172" s="180" t="s">
        <v>171</v>
      </c>
      <c r="L172" s="39"/>
      <c r="M172" s="185" t="s">
        <v>79</v>
      </c>
      <c r="N172" s="186" t="s">
        <v>51</v>
      </c>
      <c r="O172" s="64"/>
      <c r="P172" s="187">
        <f>O172*H172</f>
        <v>0</v>
      </c>
      <c r="Q172" s="187">
        <v>4.8959999999999997E-4</v>
      </c>
      <c r="R172" s="187">
        <f>Q172*H172</f>
        <v>2.0759039999999999E-2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172</v>
      </c>
      <c r="AT172" s="189" t="s">
        <v>167</v>
      </c>
      <c r="AU172" s="189" t="s">
        <v>90</v>
      </c>
      <c r="AY172" s="16" t="s">
        <v>165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6" t="s">
        <v>88</v>
      </c>
      <c r="BK172" s="190">
        <f>ROUND(I172*H172,2)</f>
        <v>0</v>
      </c>
      <c r="BL172" s="16" t="s">
        <v>172</v>
      </c>
      <c r="BM172" s="189" t="s">
        <v>1697</v>
      </c>
    </row>
    <row r="173" spans="1:65" s="2" customFormat="1">
      <c r="A173" s="34"/>
      <c r="B173" s="35"/>
      <c r="C173" s="36"/>
      <c r="D173" s="191" t="s">
        <v>174</v>
      </c>
      <c r="E173" s="36"/>
      <c r="F173" s="192" t="s">
        <v>1698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6" t="s">
        <v>174</v>
      </c>
      <c r="AU173" s="16" t="s">
        <v>90</v>
      </c>
    </row>
    <row r="174" spans="1:65" s="13" customFormat="1">
      <c r="B174" s="196"/>
      <c r="C174" s="197"/>
      <c r="D174" s="198" t="s">
        <v>176</v>
      </c>
      <c r="E174" s="199" t="s">
        <v>79</v>
      </c>
      <c r="F174" s="200" t="s">
        <v>1699</v>
      </c>
      <c r="G174" s="197"/>
      <c r="H174" s="201">
        <v>42.4</v>
      </c>
      <c r="I174" s="202"/>
      <c r="J174" s="197"/>
      <c r="K174" s="197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176</v>
      </c>
      <c r="AU174" s="207" t="s">
        <v>90</v>
      </c>
      <c r="AV174" s="13" t="s">
        <v>90</v>
      </c>
      <c r="AW174" s="13" t="s">
        <v>39</v>
      </c>
      <c r="AX174" s="13" t="s">
        <v>81</v>
      </c>
      <c r="AY174" s="207" t="s">
        <v>165</v>
      </c>
    </row>
    <row r="175" spans="1:65" s="2" customFormat="1" ht="24.2" customHeight="1">
      <c r="A175" s="34"/>
      <c r="B175" s="35"/>
      <c r="C175" s="178" t="s">
        <v>315</v>
      </c>
      <c r="D175" s="178" t="s">
        <v>167</v>
      </c>
      <c r="E175" s="179" t="s">
        <v>1700</v>
      </c>
      <c r="F175" s="180" t="s">
        <v>1701</v>
      </c>
      <c r="G175" s="181" t="s">
        <v>170</v>
      </c>
      <c r="H175" s="182">
        <v>35.707999999999998</v>
      </c>
      <c r="I175" s="183"/>
      <c r="J175" s="184">
        <f>ROUND(I175*H175,2)</f>
        <v>0</v>
      </c>
      <c r="K175" s="180" t="s">
        <v>171</v>
      </c>
      <c r="L175" s="39"/>
      <c r="M175" s="185" t="s">
        <v>79</v>
      </c>
      <c r="N175" s="186" t="s">
        <v>51</v>
      </c>
      <c r="O175" s="64"/>
      <c r="P175" s="187">
        <f>O175*H175</f>
        <v>0</v>
      </c>
      <c r="Q175" s="187">
        <v>2.16</v>
      </c>
      <c r="R175" s="187">
        <f>Q175*H175</f>
        <v>77.129280000000008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172</v>
      </c>
      <c r="AT175" s="189" t="s">
        <v>167</v>
      </c>
      <c r="AU175" s="189" t="s">
        <v>90</v>
      </c>
      <c r="AY175" s="16" t="s">
        <v>165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6" t="s">
        <v>88</v>
      </c>
      <c r="BK175" s="190">
        <f>ROUND(I175*H175,2)</f>
        <v>0</v>
      </c>
      <c r="BL175" s="16" t="s">
        <v>172</v>
      </c>
      <c r="BM175" s="189" t="s">
        <v>1702</v>
      </c>
    </row>
    <row r="176" spans="1:65" s="2" customFormat="1">
      <c r="A176" s="34"/>
      <c r="B176" s="35"/>
      <c r="C176" s="36"/>
      <c r="D176" s="191" t="s">
        <v>174</v>
      </c>
      <c r="E176" s="36"/>
      <c r="F176" s="192" t="s">
        <v>1703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6" t="s">
        <v>174</v>
      </c>
      <c r="AU176" s="16" t="s">
        <v>90</v>
      </c>
    </row>
    <row r="177" spans="1:65" s="13" customFormat="1" ht="22.5">
      <c r="B177" s="196"/>
      <c r="C177" s="197"/>
      <c r="D177" s="198" t="s">
        <v>176</v>
      </c>
      <c r="E177" s="199" t="s">
        <v>79</v>
      </c>
      <c r="F177" s="200" t="s">
        <v>1704</v>
      </c>
      <c r="G177" s="197"/>
      <c r="H177" s="201">
        <v>35.707999999999998</v>
      </c>
      <c r="I177" s="202"/>
      <c r="J177" s="197"/>
      <c r="K177" s="197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176</v>
      </c>
      <c r="AU177" s="207" t="s">
        <v>90</v>
      </c>
      <c r="AV177" s="13" t="s">
        <v>90</v>
      </c>
      <c r="AW177" s="13" t="s">
        <v>39</v>
      </c>
      <c r="AX177" s="13" t="s">
        <v>81</v>
      </c>
      <c r="AY177" s="207" t="s">
        <v>165</v>
      </c>
    </row>
    <row r="178" spans="1:65" s="2" customFormat="1" ht="37.9" customHeight="1">
      <c r="A178" s="34"/>
      <c r="B178" s="35"/>
      <c r="C178" s="178" t="s">
        <v>321</v>
      </c>
      <c r="D178" s="178" t="s">
        <v>167</v>
      </c>
      <c r="E178" s="179" t="s">
        <v>1705</v>
      </c>
      <c r="F178" s="180" t="s">
        <v>1706</v>
      </c>
      <c r="G178" s="181" t="s">
        <v>170</v>
      </c>
      <c r="H178" s="182">
        <v>5.9509999999999996</v>
      </c>
      <c r="I178" s="183"/>
      <c r="J178" s="184">
        <f>ROUND(I178*H178,2)</f>
        <v>0</v>
      </c>
      <c r="K178" s="180" t="s">
        <v>171</v>
      </c>
      <c r="L178" s="39"/>
      <c r="M178" s="185" t="s">
        <v>79</v>
      </c>
      <c r="N178" s="186" t="s">
        <v>51</v>
      </c>
      <c r="O178" s="64"/>
      <c r="P178" s="187">
        <f>O178*H178</f>
        <v>0</v>
      </c>
      <c r="Q178" s="187">
        <v>1.98</v>
      </c>
      <c r="R178" s="187">
        <f>Q178*H178</f>
        <v>11.782979999999998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172</v>
      </c>
      <c r="AT178" s="189" t="s">
        <v>167</v>
      </c>
      <c r="AU178" s="189" t="s">
        <v>90</v>
      </c>
      <c r="AY178" s="16" t="s">
        <v>165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6" t="s">
        <v>88</v>
      </c>
      <c r="BK178" s="190">
        <f>ROUND(I178*H178,2)</f>
        <v>0</v>
      </c>
      <c r="BL178" s="16" t="s">
        <v>172</v>
      </c>
      <c r="BM178" s="189" t="s">
        <v>1707</v>
      </c>
    </row>
    <row r="179" spans="1:65" s="2" customFormat="1">
      <c r="A179" s="34"/>
      <c r="B179" s="35"/>
      <c r="C179" s="36"/>
      <c r="D179" s="191" t="s">
        <v>174</v>
      </c>
      <c r="E179" s="36"/>
      <c r="F179" s="192" t="s">
        <v>1708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6" t="s">
        <v>174</v>
      </c>
      <c r="AU179" s="16" t="s">
        <v>90</v>
      </c>
    </row>
    <row r="180" spans="1:65" s="13" customFormat="1" ht="22.5">
      <c r="B180" s="196"/>
      <c r="C180" s="197"/>
      <c r="D180" s="198" t="s">
        <v>176</v>
      </c>
      <c r="E180" s="199" t="s">
        <v>79</v>
      </c>
      <c r="F180" s="200" t="s">
        <v>1709</v>
      </c>
      <c r="G180" s="197"/>
      <c r="H180" s="201">
        <v>5.9509999999999996</v>
      </c>
      <c r="I180" s="202"/>
      <c r="J180" s="197"/>
      <c r="K180" s="197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176</v>
      </c>
      <c r="AU180" s="207" t="s">
        <v>90</v>
      </c>
      <c r="AV180" s="13" t="s">
        <v>90</v>
      </c>
      <c r="AW180" s="13" t="s">
        <v>39</v>
      </c>
      <c r="AX180" s="13" t="s">
        <v>81</v>
      </c>
      <c r="AY180" s="207" t="s">
        <v>165</v>
      </c>
    </row>
    <row r="181" spans="1:65" s="2" customFormat="1" ht="24.2" customHeight="1">
      <c r="A181" s="34"/>
      <c r="B181" s="35"/>
      <c r="C181" s="178" t="s">
        <v>327</v>
      </c>
      <c r="D181" s="178" t="s">
        <v>167</v>
      </c>
      <c r="E181" s="179" t="s">
        <v>1710</v>
      </c>
      <c r="F181" s="180" t="s">
        <v>1711</v>
      </c>
      <c r="G181" s="181" t="s">
        <v>170</v>
      </c>
      <c r="H181" s="182">
        <v>33</v>
      </c>
      <c r="I181" s="183"/>
      <c r="J181" s="184">
        <f>ROUND(I181*H181,2)</f>
        <v>0</v>
      </c>
      <c r="K181" s="180" t="s">
        <v>171</v>
      </c>
      <c r="L181" s="39"/>
      <c r="M181" s="185" t="s">
        <v>79</v>
      </c>
      <c r="N181" s="186" t="s">
        <v>51</v>
      </c>
      <c r="O181" s="64"/>
      <c r="P181" s="187">
        <f>O181*H181</f>
        <v>0</v>
      </c>
      <c r="Q181" s="187">
        <v>2.5018722040000001</v>
      </c>
      <c r="R181" s="187">
        <f>Q181*H181</f>
        <v>82.561782731999998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172</v>
      </c>
      <c r="AT181" s="189" t="s">
        <v>167</v>
      </c>
      <c r="AU181" s="189" t="s">
        <v>90</v>
      </c>
      <c r="AY181" s="16" t="s">
        <v>165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6" t="s">
        <v>88</v>
      </c>
      <c r="BK181" s="190">
        <f>ROUND(I181*H181,2)</f>
        <v>0</v>
      </c>
      <c r="BL181" s="16" t="s">
        <v>172</v>
      </c>
      <c r="BM181" s="189" t="s">
        <v>1712</v>
      </c>
    </row>
    <row r="182" spans="1:65" s="2" customFormat="1">
      <c r="A182" s="34"/>
      <c r="B182" s="35"/>
      <c r="C182" s="36"/>
      <c r="D182" s="191" t="s">
        <v>174</v>
      </c>
      <c r="E182" s="36"/>
      <c r="F182" s="192" t="s">
        <v>1713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6" t="s">
        <v>174</v>
      </c>
      <c r="AU182" s="16" t="s">
        <v>90</v>
      </c>
    </row>
    <row r="183" spans="1:65" s="13" customFormat="1" ht="33.75">
      <c r="B183" s="196"/>
      <c r="C183" s="197"/>
      <c r="D183" s="198" t="s">
        <v>176</v>
      </c>
      <c r="E183" s="199" t="s">
        <v>79</v>
      </c>
      <c r="F183" s="200" t="s">
        <v>1714</v>
      </c>
      <c r="G183" s="197"/>
      <c r="H183" s="201">
        <v>33</v>
      </c>
      <c r="I183" s="202"/>
      <c r="J183" s="197"/>
      <c r="K183" s="197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176</v>
      </c>
      <c r="AU183" s="207" t="s">
        <v>90</v>
      </c>
      <c r="AV183" s="13" t="s">
        <v>90</v>
      </c>
      <c r="AW183" s="13" t="s">
        <v>39</v>
      </c>
      <c r="AX183" s="13" t="s">
        <v>81</v>
      </c>
      <c r="AY183" s="207" t="s">
        <v>165</v>
      </c>
    </row>
    <row r="184" spans="1:65" s="2" customFormat="1" ht="33" customHeight="1">
      <c r="A184" s="34"/>
      <c r="B184" s="35"/>
      <c r="C184" s="178" t="s">
        <v>334</v>
      </c>
      <c r="D184" s="178" t="s">
        <v>167</v>
      </c>
      <c r="E184" s="179" t="s">
        <v>1715</v>
      </c>
      <c r="F184" s="180" t="s">
        <v>1716</v>
      </c>
      <c r="G184" s="181" t="s">
        <v>170</v>
      </c>
      <c r="H184" s="182">
        <v>19.215</v>
      </c>
      <c r="I184" s="183"/>
      <c r="J184" s="184">
        <f>ROUND(I184*H184,2)</f>
        <v>0</v>
      </c>
      <c r="K184" s="180" t="s">
        <v>171</v>
      </c>
      <c r="L184" s="39"/>
      <c r="M184" s="185" t="s">
        <v>79</v>
      </c>
      <c r="N184" s="186" t="s">
        <v>51</v>
      </c>
      <c r="O184" s="64"/>
      <c r="P184" s="187">
        <f>O184*H184</f>
        <v>0</v>
      </c>
      <c r="Q184" s="187">
        <v>2.5018722040000001</v>
      </c>
      <c r="R184" s="187">
        <f>Q184*H184</f>
        <v>48.073474399860004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172</v>
      </c>
      <c r="AT184" s="189" t="s">
        <v>167</v>
      </c>
      <c r="AU184" s="189" t="s">
        <v>90</v>
      </c>
      <c r="AY184" s="16" t="s">
        <v>165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6" t="s">
        <v>88</v>
      </c>
      <c r="BK184" s="190">
        <f>ROUND(I184*H184,2)</f>
        <v>0</v>
      </c>
      <c r="BL184" s="16" t="s">
        <v>172</v>
      </c>
      <c r="BM184" s="189" t="s">
        <v>1717</v>
      </c>
    </row>
    <row r="185" spans="1:65" s="2" customFormat="1">
      <c r="A185" s="34"/>
      <c r="B185" s="35"/>
      <c r="C185" s="36"/>
      <c r="D185" s="191" t="s">
        <v>174</v>
      </c>
      <c r="E185" s="36"/>
      <c r="F185" s="192" t="s">
        <v>1718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6" t="s">
        <v>174</v>
      </c>
      <c r="AU185" s="16" t="s">
        <v>90</v>
      </c>
    </row>
    <row r="186" spans="1:65" s="13" customFormat="1" ht="22.5">
      <c r="B186" s="196"/>
      <c r="C186" s="197"/>
      <c r="D186" s="198" t="s">
        <v>176</v>
      </c>
      <c r="E186" s="199" t="s">
        <v>79</v>
      </c>
      <c r="F186" s="200" t="s">
        <v>1719</v>
      </c>
      <c r="G186" s="197"/>
      <c r="H186" s="201">
        <v>19.215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176</v>
      </c>
      <c r="AU186" s="207" t="s">
        <v>90</v>
      </c>
      <c r="AV186" s="13" t="s">
        <v>90</v>
      </c>
      <c r="AW186" s="13" t="s">
        <v>39</v>
      </c>
      <c r="AX186" s="13" t="s">
        <v>81</v>
      </c>
      <c r="AY186" s="207" t="s">
        <v>165</v>
      </c>
    </row>
    <row r="187" spans="1:65" s="2" customFormat="1" ht="16.5" customHeight="1">
      <c r="A187" s="34"/>
      <c r="B187" s="35"/>
      <c r="C187" s="178" t="s">
        <v>340</v>
      </c>
      <c r="D187" s="178" t="s">
        <v>167</v>
      </c>
      <c r="E187" s="179" t="s">
        <v>1720</v>
      </c>
      <c r="F187" s="180" t="s">
        <v>1721</v>
      </c>
      <c r="G187" s="181" t="s">
        <v>213</v>
      </c>
      <c r="H187" s="182">
        <v>8.48</v>
      </c>
      <c r="I187" s="183"/>
      <c r="J187" s="184">
        <f>ROUND(I187*H187,2)</f>
        <v>0</v>
      </c>
      <c r="K187" s="180" t="s">
        <v>171</v>
      </c>
      <c r="L187" s="39"/>
      <c r="M187" s="185" t="s">
        <v>79</v>
      </c>
      <c r="N187" s="186" t="s">
        <v>51</v>
      </c>
      <c r="O187" s="64"/>
      <c r="P187" s="187">
        <f>O187*H187</f>
        <v>0</v>
      </c>
      <c r="Q187" s="187">
        <v>2.4719E-3</v>
      </c>
      <c r="R187" s="187">
        <f>Q187*H187</f>
        <v>2.0961712E-2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172</v>
      </c>
      <c r="AT187" s="189" t="s">
        <v>167</v>
      </c>
      <c r="AU187" s="189" t="s">
        <v>90</v>
      </c>
      <c r="AY187" s="16" t="s">
        <v>165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6" t="s">
        <v>88</v>
      </c>
      <c r="BK187" s="190">
        <f>ROUND(I187*H187,2)</f>
        <v>0</v>
      </c>
      <c r="BL187" s="16" t="s">
        <v>172</v>
      </c>
      <c r="BM187" s="189" t="s">
        <v>1722</v>
      </c>
    </row>
    <row r="188" spans="1:65" s="2" customFormat="1">
      <c r="A188" s="34"/>
      <c r="B188" s="35"/>
      <c r="C188" s="36"/>
      <c r="D188" s="191" t="s">
        <v>174</v>
      </c>
      <c r="E188" s="36"/>
      <c r="F188" s="192" t="s">
        <v>1723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6" t="s">
        <v>174</v>
      </c>
      <c r="AU188" s="16" t="s">
        <v>90</v>
      </c>
    </row>
    <row r="189" spans="1:65" s="13" customFormat="1">
      <c r="B189" s="196"/>
      <c r="C189" s="197"/>
      <c r="D189" s="198" t="s">
        <v>176</v>
      </c>
      <c r="E189" s="199" t="s">
        <v>79</v>
      </c>
      <c r="F189" s="200" t="s">
        <v>1724</v>
      </c>
      <c r="G189" s="197"/>
      <c r="H189" s="201">
        <v>8.48</v>
      </c>
      <c r="I189" s="202"/>
      <c r="J189" s="197"/>
      <c r="K189" s="197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176</v>
      </c>
      <c r="AU189" s="207" t="s">
        <v>90</v>
      </c>
      <c r="AV189" s="13" t="s">
        <v>90</v>
      </c>
      <c r="AW189" s="13" t="s">
        <v>39</v>
      </c>
      <c r="AX189" s="13" t="s">
        <v>81</v>
      </c>
      <c r="AY189" s="207" t="s">
        <v>165</v>
      </c>
    </row>
    <row r="190" spans="1:65" s="2" customFormat="1" ht="16.5" customHeight="1">
      <c r="A190" s="34"/>
      <c r="B190" s="35"/>
      <c r="C190" s="178" t="s">
        <v>347</v>
      </c>
      <c r="D190" s="178" t="s">
        <v>167</v>
      </c>
      <c r="E190" s="179" t="s">
        <v>1725</v>
      </c>
      <c r="F190" s="180" t="s">
        <v>1726</v>
      </c>
      <c r="G190" s="181" t="s">
        <v>213</v>
      </c>
      <c r="H190" s="182">
        <v>8.48</v>
      </c>
      <c r="I190" s="183"/>
      <c r="J190" s="184">
        <f>ROUND(I190*H190,2)</f>
        <v>0</v>
      </c>
      <c r="K190" s="180" t="s">
        <v>171</v>
      </c>
      <c r="L190" s="39"/>
      <c r="M190" s="185" t="s">
        <v>79</v>
      </c>
      <c r="N190" s="186" t="s">
        <v>51</v>
      </c>
      <c r="O190" s="64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172</v>
      </c>
      <c r="AT190" s="189" t="s">
        <v>167</v>
      </c>
      <c r="AU190" s="189" t="s">
        <v>90</v>
      </c>
      <c r="AY190" s="16" t="s">
        <v>165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6" t="s">
        <v>88</v>
      </c>
      <c r="BK190" s="190">
        <f>ROUND(I190*H190,2)</f>
        <v>0</v>
      </c>
      <c r="BL190" s="16" t="s">
        <v>172</v>
      </c>
      <c r="BM190" s="189" t="s">
        <v>1727</v>
      </c>
    </row>
    <row r="191" spans="1:65" s="2" customFormat="1">
      <c r="A191" s="34"/>
      <c r="B191" s="35"/>
      <c r="C191" s="36"/>
      <c r="D191" s="191" t="s">
        <v>174</v>
      </c>
      <c r="E191" s="36"/>
      <c r="F191" s="192" t="s">
        <v>1728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6" t="s">
        <v>174</v>
      </c>
      <c r="AU191" s="16" t="s">
        <v>90</v>
      </c>
    </row>
    <row r="192" spans="1:65" s="2" customFormat="1" ht="24.2" customHeight="1">
      <c r="A192" s="34"/>
      <c r="B192" s="35"/>
      <c r="C192" s="178" t="s">
        <v>351</v>
      </c>
      <c r="D192" s="178" t="s">
        <v>167</v>
      </c>
      <c r="E192" s="179" t="s">
        <v>1729</v>
      </c>
      <c r="F192" s="180" t="s">
        <v>1730</v>
      </c>
      <c r="G192" s="181" t="s">
        <v>190</v>
      </c>
      <c r="H192" s="182">
        <v>1.141</v>
      </c>
      <c r="I192" s="183"/>
      <c r="J192" s="184">
        <f>ROUND(I192*H192,2)</f>
        <v>0</v>
      </c>
      <c r="K192" s="180" t="s">
        <v>171</v>
      </c>
      <c r="L192" s="39"/>
      <c r="M192" s="185" t="s">
        <v>79</v>
      </c>
      <c r="N192" s="186" t="s">
        <v>51</v>
      </c>
      <c r="O192" s="64"/>
      <c r="P192" s="187">
        <f>O192*H192</f>
        <v>0</v>
      </c>
      <c r="Q192" s="187">
        <v>1.0627727796999999</v>
      </c>
      <c r="R192" s="187">
        <f>Q192*H192</f>
        <v>1.2126237416376999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172</v>
      </c>
      <c r="AT192" s="189" t="s">
        <v>167</v>
      </c>
      <c r="AU192" s="189" t="s">
        <v>90</v>
      </c>
      <c r="AY192" s="16" t="s">
        <v>165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6" t="s">
        <v>88</v>
      </c>
      <c r="BK192" s="190">
        <f>ROUND(I192*H192,2)</f>
        <v>0</v>
      </c>
      <c r="BL192" s="16" t="s">
        <v>172</v>
      </c>
      <c r="BM192" s="189" t="s">
        <v>1731</v>
      </c>
    </row>
    <row r="193" spans="1:65" s="2" customFormat="1">
      <c r="A193" s="34"/>
      <c r="B193" s="35"/>
      <c r="C193" s="36"/>
      <c r="D193" s="191" t="s">
        <v>174</v>
      </c>
      <c r="E193" s="36"/>
      <c r="F193" s="192" t="s">
        <v>1732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6" t="s">
        <v>174</v>
      </c>
      <c r="AU193" s="16" t="s">
        <v>90</v>
      </c>
    </row>
    <row r="194" spans="1:65" s="13" customFormat="1" ht="33.75">
      <c r="B194" s="196"/>
      <c r="C194" s="197"/>
      <c r="D194" s="198" t="s">
        <v>176</v>
      </c>
      <c r="E194" s="199" t="s">
        <v>79</v>
      </c>
      <c r="F194" s="200" t="s">
        <v>1733</v>
      </c>
      <c r="G194" s="197"/>
      <c r="H194" s="201">
        <v>1.141</v>
      </c>
      <c r="I194" s="202"/>
      <c r="J194" s="197"/>
      <c r="K194" s="197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176</v>
      </c>
      <c r="AU194" s="207" t="s">
        <v>90</v>
      </c>
      <c r="AV194" s="13" t="s">
        <v>90</v>
      </c>
      <c r="AW194" s="13" t="s">
        <v>39</v>
      </c>
      <c r="AX194" s="13" t="s">
        <v>81</v>
      </c>
      <c r="AY194" s="207" t="s">
        <v>165</v>
      </c>
    </row>
    <row r="195" spans="1:65" s="12" customFormat="1" ht="22.9" customHeight="1">
      <c r="B195" s="162"/>
      <c r="C195" s="163"/>
      <c r="D195" s="164" t="s">
        <v>80</v>
      </c>
      <c r="E195" s="176" t="s">
        <v>182</v>
      </c>
      <c r="F195" s="176" t="s">
        <v>201</v>
      </c>
      <c r="G195" s="163"/>
      <c r="H195" s="163"/>
      <c r="I195" s="166"/>
      <c r="J195" s="177">
        <f>BK195</f>
        <v>0</v>
      </c>
      <c r="K195" s="163"/>
      <c r="L195" s="168"/>
      <c r="M195" s="169"/>
      <c r="N195" s="170"/>
      <c r="O195" s="170"/>
      <c r="P195" s="171">
        <f>SUM(P196:P199)</f>
        <v>0</v>
      </c>
      <c r="Q195" s="170"/>
      <c r="R195" s="171">
        <f>SUM(R196:R199)</f>
        <v>0.22800000000000001</v>
      </c>
      <c r="S195" s="170"/>
      <c r="T195" s="172">
        <f>SUM(T196:T199)</f>
        <v>0</v>
      </c>
      <c r="AR195" s="173" t="s">
        <v>88</v>
      </c>
      <c r="AT195" s="174" t="s">
        <v>80</v>
      </c>
      <c r="AU195" s="174" t="s">
        <v>88</v>
      </c>
      <c r="AY195" s="173" t="s">
        <v>165</v>
      </c>
      <c r="BK195" s="175">
        <f>SUM(BK196:BK199)</f>
        <v>0</v>
      </c>
    </row>
    <row r="196" spans="1:65" s="2" customFormat="1" ht="24.2" customHeight="1">
      <c r="A196" s="34"/>
      <c r="B196" s="35"/>
      <c r="C196" s="178" t="s">
        <v>357</v>
      </c>
      <c r="D196" s="178" t="s">
        <v>167</v>
      </c>
      <c r="E196" s="179" t="s">
        <v>1734</v>
      </c>
      <c r="F196" s="180" t="s">
        <v>1735</v>
      </c>
      <c r="G196" s="181" t="s">
        <v>232</v>
      </c>
      <c r="H196" s="182">
        <v>1</v>
      </c>
      <c r="I196" s="183"/>
      <c r="J196" s="184">
        <f>ROUND(I196*H196,2)</f>
        <v>0</v>
      </c>
      <c r="K196" s="180" t="s">
        <v>171</v>
      </c>
      <c r="L196" s="39"/>
      <c r="M196" s="185" t="s">
        <v>79</v>
      </c>
      <c r="N196" s="186" t="s">
        <v>51</v>
      </c>
      <c r="O196" s="64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172</v>
      </c>
      <c r="AT196" s="189" t="s">
        <v>167</v>
      </c>
      <c r="AU196" s="189" t="s">
        <v>90</v>
      </c>
      <c r="AY196" s="16" t="s">
        <v>165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6" t="s">
        <v>88</v>
      </c>
      <c r="BK196" s="190">
        <f>ROUND(I196*H196,2)</f>
        <v>0</v>
      </c>
      <c r="BL196" s="16" t="s">
        <v>172</v>
      </c>
      <c r="BM196" s="189" t="s">
        <v>1736</v>
      </c>
    </row>
    <row r="197" spans="1:65" s="2" customFormat="1">
      <c r="A197" s="34"/>
      <c r="B197" s="35"/>
      <c r="C197" s="36"/>
      <c r="D197" s="191" t="s">
        <v>174</v>
      </c>
      <c r="E197" s="36"/>
      <c r="F197" s="192" t="s">
        <v>1737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6" t="s">
        <v>174</v>
      </c>
      <c r="AU197" s="16" t="s">
        <v>90</v>
      </c>
    </row>
    <row r="198" spans="1:65" s="2" customFormat="1" ht="21.75" customHeight="1">
      <c r="A198" s="34"/>
      <c r="B198" s="35"/>
      <c r="C198" s="208" t="s">
        <v>363</v>
      </c>
      <c r="D198" s="208" t="s">
        <v>322</v>
      </c>
      <c r="E198" s="209" t="s">
        <v>1738</v>
      </c>
      <c r="F198" s="210" t="s">
        <v>1739</v>
      </c>
      <c r="G198" s="211" t="s">
        <v>232</v>
      </c>
      <c r="H198" s="212">
        <v>1</v>
      </c>
      <c r="I198" s="213"/>
      <c r="J198" s="214">
        <f>ROUND(I198*H198,2)</f>
        <v>0</v>
      </c>
      <c r="K198" s="210" t="s">
        <v>171</v>
      </c>
      <c r="L198" s="215"/>
      <c r="M198" s="216" t="s">
        <v>79</v>
      </c>
      <c r="N198" s="217" t="s">
        <v>51</v>
      </c>
      <c r="O198" s="64"/>
      <c r="P198" s="187">
        <f>O198*H198</f>
        <v>0</v>
      </c>
      <c r="Q198" s="187">
        <v>0.22800000000000001</v>
      </c>
      <c r="R198" s="187">
        <f>Q198*H198</f>
        <v>0.22800000000000001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218</v>
      </c>
      <c r="AT198" s="189" t="s">
        <v>322</v>
      </c>
      <c r="AU198" s="189" t="s">
        <v>90</v>
      </c>
      <c r="AY198" s="16" t="s">
        <v>165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6" t="s">
        <v>88</v>
      </c>
      <c r="BK198" s="190">
        <f>ROUND(I198*H198,2)</f>
        <v>0</v>
      </c>
      <c r="BL198" s="16" t="s">
        <v>172</v>
      </c>
      <c r="BM198" s="189" t="s">
        <v>1740</v>
      </c>
    </row>
    <row r="199" spans="1:65" s="13" customFormat="1">
      <c r="B199" s="196"/>
      <c r="C199" s="197"/>
      <c r="D199" s="198" t="s">
        <v>176</v>
      </c>
      <c r="E199" s="199" t="s">
        <v>79</v>
      </c>
      <c r="F199" s="200" t="s">
        <v>1741</v>
      </c>
      <c r="G199" s="197"/>
      <c r="H199" s="201">
        <v>1</v>
      </c>
      <c r="I199" s="202"/>
      <c r="J199" s="197"/>
      <c r="K199" s="197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176</v>
      </c>
      <c r="AU199" s="207" t="s">
        <v>90</v>
      </c>
      <c r="AV199" s="13" t="s">
        <v>90</v>
      </c>
      <c r="AW199" s="13" t="s">
        <v>39</v>
      </c>
      <c r="AX199" s="13" t="s">
        <v>81</v>
      </c>
      <c r="AY199" s="207" t="s">
        <v>165</v>
      </c>
    </row>
    <row r="200" spans="1:65" s="12" customFormat="1" ht="22.9" customHeight="1">
      <c r="B200" s="162"/>
      <c r="C200" s="163"/>
      <c r="D200" s="164" t="s">
        <v>80</v>
      </c>
      <c r="E200" s="176" t="s">
        <v>172</v>
      </c>
      <c r="F200" s="176" t="s">
        <v>1742</v>
      </c>
      <c r="G200" s="163"/>
      <c r="H200" s="163"/>
      <c r="I200" s="166"/>
      <c r="J200" s="177">
        <f>BK200</f>
        <v>0</v>
      </c>
      <c r="K200" s="163"/>
      <c r="L200" s="168"/>
      <c r="M200" s="169"/>
      <c r="N200" s="170"/>
      <c r="O200" s="170"/>
      <c r="P200" s="171">
        <f>SUM(P201:P216)</f>
        <v>0</v>
      </c>
      <c r="Q200" s="170"/>
      <c r="R200" s="171">
        <f>SUM(R201:R216)</f>
        <v>0.1107623305151</v>
      </c>
      <c r="S200" s="170"/>
      <c r="T200" s="172">
        <f>SUM(T201:T216)</f>
        <v>0</v>
      </c>
      <c r="AR200" s="173" t="s">
        <v>88</v>
      </c>
      <c r="AT200" s="174" t="s">
        <v>80</v>
      </c>
      <c r="AU200" s="174" t="s">
        <v>88</v>
      </c>
      <c r="AY200" s="173" t="s">
        <v>165</v>
      </c>
      <c r="BK200" s="175">
        <f>SUM(BK201:BK216)</f>
        <v>0</v>
      </c>
    </row>
    <row r="201" spans="1:65" s="2" customFormat="1" ht="33" customHeight="1">
      <c r="A201" s="34"/>
      <c r="B201" s="35"/>
      <c r="C201" s="178" t="s">
        <v>368</v>
      </c>
      <c r="D201" s="178" t="s">
        <v>167</v>
      </c>
      <c r="E201" s="179" t="s">
        <v>1743</v>
      </c>
      <c r="F201" s="180" t="s">
        <v>1744</v>
      </c>
      <c r="G201" s="181" t="s">
        <v>170</v>
      </c>
      <c r="H201" s="182">
        <v>5.9989999999999997</v>
      </c>
      <c r="I201" s="183"/>
      <c r="J201" s="184">
        <f>ROUND(I201*H201,2)</f>
        <v>0</v>
      </c>
      <c r="K201" s="180" t="s">
        <v>171</v>
      </c>
      <c r="L201" s="39"/>
      <c r="M201" s="185" t="s">
        <v>79</v>
      </c>
      <c r="N201" s="186" t="s">
        <v>51</v>
      </c>
      <c r="O201" s="64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172</v>
      </c>
      <c r="AT201" s="189" t="s">
        <v>167</v>
      </c>
      <c r="AU201" s="189" t="s">
        <v>90</v>
      </c>
      <c r="AY201" s="16" t="s">
        <v>165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6" t="s">
        <v>88</v>
      </c>
      <c r="BK201" s="190">
        <f>ROUND(I201*H201,2)</f>
        <v>0</v>
      </c>
      <c r="BL201" s="16" t="s">
        <v>172</v>
      </c>
      <c r="BM201" s="189" t="s">
        <v>1745</v>
      </c>
    </row>
    <row r="202" spans="1:65" s="2" customFormat="1">
      <c r="A202" s="34"/>
      <c r="B202" s="35"/>
      <c r="C202" s="36"/>
      <c r="D202" s="191" t="s">
        <v>174</v>
      </c>
      <c r="E202" s="36"/>
      <c r="F202" s="192" t="s">
        <v>1746</v>
      </c>
      <c r="G202" s="36"/>
      <c r="H202" s="36"/>
      <c r="I202" s="193"/>
      <c r="J202" s="36"/>
      <c r="K202" s="36"/>
      <c r="L202" s="39"/>
      <c r="M202" s="194"/>
      <c r="N202" s="19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6" t="s">
        <v>174</v>
      </c>
      <c r="AU202" s="16" t="s">
        <v>90</v>
      </c>
    </row>
    <row r="203" spans="1:65" s="13" customFormat="1">
      <c r="B203" s="196"/>
      <c r="C203" s="197"/>
      <c r="D203" s="198" t="s">
        <v>176</v>
      </c>
      <c r="E203" s="199" t="s">
        <v>79</v>
      </c>
      <c r="F203" s="200" t="s">
        <v>1747</v>
      </c>
      <c r="G203" s="197"/>
      <c r="H203" s="201">
        <v>0.371</v>
      </c>
      <c r="I203" s="202"/>
      <c r="J203" s="197"/>
      <c r="K203" s="197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176</v>
      </c>
      <c r="AU203" s="207" t="s">
        <v>90</v>
      </c>
      <c r="AV203" s="13" t="s">
        <v>90</v>
      </c>
      <c r="AW203" s="13" t="s">
        <v>39</v>
      </c>
      <c r="AX203" s="13" t="s">
        <v>81</v>
      </c>
      <c r="AY203" s="207" t="s">
        <v>165</v>
      </c>
    </row>
    <row r="204" spans="1:65" s="13" customFormat="1">
      <c r="B204" s="196"/>
      <c r="C204" s="197"/>
      <c r="D204" s="198" t="s">
        <v>176</v>
      </c>
      <c r="E204" s="199" t="s">
        <v>79</v>
      </c>
      <c r="F204" s="200" t="s">
        <v>1748</v>
      </c>
      <c r="G204" s="197"/>
      <c r="H204" s="201">
        <v>0.108</v>
      </c>
      <c r="I204" s="202"/>
      <c r="J204" s="197"/>
      <c r="K204" s="197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176</v>
      </c>
      <c r="AU204" s="207" t="s">
        <v>90</v>
      </c>
      <c r="AV204" s="13" t="s">
        <v>90</v>
      </c>
      <c r="AW204" s="13" t="s">
        <v>39</v>
      </c>
      <c r="AX204" s="13" t="s">
        <v>81</v>
      </c>
      <c r="AY204" s="207" t="s">
        <v>165</v>
      </c>
    </row>
    <row r="205" spans="1:65" s="13" customFormat="1">
      <c r="B205" s="196"/>
      <c r="C205" s="197"/>
      <c r="D205" s="198" t="s">
        <v>176</v>
      </c>
      <c r="E205" s="199" t="s">
        <v>79</v>
      </c>
      <c r="F205" s="200" t="s">
        <v>1749</v>
      </c>
      <c r="G205" s="197"/>
      <c r="H205" s="201">
        <v>0.6</v>
      </c>
      <c r="I205" s="202"/>
      <c r="J205" s="197"/>
      <c r="K205" s="197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176</v>
      </c>
      <c r="AU205" s="207" t="s">
        <v>90</v>
      </c>
      <c r="AV205" s="13" t="s">
        <v>90</v>
      </c>
      <c r="AW205" s="13" t="s">
        <v>39</v>
      </c>
      <c r="AX205" s="13" t="s">
        <v>81</v>
      </c>
      <c r="AY205" s="207" t="s">
        <v>165</v>
      </c>
    </row>
    <row r="206" spans="1:65" s="13" customFormat="1">
      <c r="B206" s="196"/>
      <c r="C206" s="197"/>
      <c r="D206" s="198" t="s">
        <v>176</v>
      </c>
      <c r="E206" s="199" t="s">
        <v>79</v>
      </c>
      <c r="F206" s="200" t="s">
        <v>1750</v>
      </c>
      <c r="G206" s="197"/>
      <c r="H206" s="201">
        <v>0.72</v>
      </c>
      <c r="I206" s="202"/>
      <c r="J206" s="197"/>
      <c r="K206" s="197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176</v>
      </c>
      <c r="AU206" s="207" t="s">
        <v>90</v>
      </c>
      <c r="AV206" s="13" t="s">
        <v>90</v>
      </c>
      <c r="AW206" s="13" t="s">
        <v>39</v>
      </c>
      <c r="AX206" s="13" t="s">
        <v>81</v>
      </c>
      <c r="AY206" s="207" t="s">
        <v>165</v>
      </c>
    </row>
    <row r="207" spans="1:65" s="13" customFormat="1">
      <c r="B207" s="196"/>
      <c r="C207" s="197"/>
      <c r="D207" s="198" t="s">
        <v>176</v>
      </c>
      <c r="E207" s="199" t="s">
        <v>79</v>
      </c>
      <c r="F207" s="200" t="s">
        <v>1751</v>
      </c>
      <c r="G207" s="197"/>
      <c r="H207" s="201">
        <v>4.2</v>
      </c>
      <c r="I207" s="202"/>
      <c r="J207" s="197"/>
      <c r="K207" s="197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176</v>
      </c>
      <c r="AU207" s="207" t="s">
        <v>90</v>
      </c>
      <c r="AV207" s="13" t="s">
        <v>90</v>
      </c>
      <c r="AW207" s="13" t="s">
        <v>39</v>
      </c>
      <c r="AX207" s="13" t="s">
        <v>81</v>
      </c>
      <c r="AY207" s="207" t="s">
        <v>165</v>
      </c>
    </row>
    <row r="208" spans="1:65" s="2" customFormat="1" ht="44.25" customHeight="1">
      <c r="A208" s="34"/>
      <c r="B208" s="35"/>
      <c r="C208" s="178" t="s">
        <v>375</v>
      </c>
      <c r="D208" s="178" t="s">
        <v>167</v>
      </c>
      <c r="E208" s="179" t="s">
        <v>1752</v>
      </c>
      <c r="F208" s="180" t="s">
        <v>1753</v>
      </c>
      <c r="G208" s="181" t="s">
        <v>170</v>
      </c>
      <c r="H208" s="182">
        <v>2.254</v>
      </c>
      <c r="I208" s="183"/>
      <c r="J208" s="184">
        <f>ROUND(I208*H208,2)</f>
        <v>0</v>
      </c>
      <c r="K208" s="180" t="s">
        <v>171</v>
      </c>
      <c r="L208" s="39"/>
      <c r="M208" s="185" t="s">
        <v>79</v>
      </c>
      <c r="N208" s="186" t="s">
        <v>51</v>
      </c>
      <c r="O208" s="64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172</v>
      </c>
      <c r="AT208" s="189" t="s">
        <v>167</v>
      </c>
      <c r="AU208" s="189" t="s">
        <v>90</v>
      </c>
      <c r="AY208" s="16" t="s">
        <v>165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6" t="s">
        <v>88</v>
      </c>
      <c r="BK208" s="190">
        <f>ROUND(I208*H208,2)</f>
        <v>0</v>
      </c>
      <c r="BL208" s="16" t="s">
        <v>172</v>
      </c>
      <c r="BM208" s="189" t="s">
        <v>1754</v>
      </c>
    </row>
    <row r="209" spans="1:65" s="2" customFormat="1">
      <c r="A209" s="34"/>
      <c r="B209" s="35"/>
      <c r="C209" s="36"/>
      <c r="D209" s="191" t="s">
        <v>174</v>
      </c>
      <c r="E209" s="36"/>
      <c r="F209" s="192" t="s">
        <v>1755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6" t="s">
        <v>174</v>
      </c>
      <c r="AU209" s="16" t="s">
        <v>90</v>
      </c>
    </row>
    <row r="210" spans="1:65" s="13" customFormat="1" ht="22.5">
      <c r="B210" s="196"/>
      <c r="C210" s="197"/>
      <c r="D210" s="198" t="s">
        <v>176</v>
      </c>
      <c r="E210" s="199" t="s">
        <v>79</v>
      </c>
      <c r="F210" s="200" t="s">
        <v>1756</v>
      </c>
      <c r="G210" s="197"/>
      <c r="H210" s="201">
        <v>2.254</v>
      </c>
      <c r="I210" s="202"/>
      <c r="J210" s="197"/>
      <c r="K210" s="197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176</v>
      </c>
      <c r="AU210" s="207" t="s">
        <v>90</v>
      </c>
      <c r="AV210" s="13" t="s">
        <v>90</v>
      </c>
      <c r="AW210" s="13" t="s">
        <v>39</v>
      </c>
      <c r="AX210" s="13" t="s">
        <v>81</v>
      </c>
      <c r="AY210" s="207" t="s">
        <v>165</v>
      </c>
    </row>
    <row r="211" spans="1:65" s="2" customFormat="1" ht="37.9" customHeight="1">
      <c r="A211" s="34"/>
      <c r="B211" s="35"/>
      <c r="C211" s="178" t="s">
        <v>381</v>
      </c>
      <c r="D211" s="178" t="s">
        <v>167</v>
      </c>
      <c r="E211" s="179" t="s">
        <v>1757</v>
      </c>
      <c r="F211" s="180" t="s">
        <v>1758</v>
      </c>
      <c r="G211" s="181" t="s">
        <v>213</v>
      </c>
      <c r="H211" s="182">
        <v>3.57</v>
      </c>
      <c r="I211" s="183"/>
      <c r="J211" s="184">
        <f>ROUND(I211*H211,2)</f>
        <v>0</v>
      </c>
      <c r="K211" s="180" t="s">
        <v>171</v>
      </c>
      <c r="L211" s="39"/>
      <c r="M211" s="185" t="s">
        <v>79</v>
      </c>
      <c r="N211" s="186" t="s">
        <v>51</v>
      </c>
      <c r="O211" s="64"/>
      <c r="P211" s="187">
        <f>O211*H211</f>
        <v>0</v>
      </c>
      <c r="Q211" s="187">
        <v>6.3171399999999997E-3</v>
      </c>
      <c r="R211" s="187">
        <f>Q211*H211</f>
        <v>2.2552189799999997E-2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172</v>
      </c>
      <c r="AT211" s="189" t="s">
        <v>167</v>
      </c>
      <c r="AU211" s="189" t="s">
        <v>90</v>
      </c>
      <c r="AY211" s="16" t="s">
        <v>165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6" t="s">
        <v>88</v>
      </c>
      <c r="BK211" s="190">
        <f>ROUND(I211*H211,2)</f>
        <v>0</v>
      </c>
      <c r="BL211" s="16" t="s">
        <v>172</v>
      </c>
      <c r="BM211" s="189" t="s">
        <v>1759</v>
      </c>
    </row>
    <row r="212" spans="1:65" s="2" customFormat="1">
      <c r="A212" s="34"/>
      <c r="B212" s="35"/>
      <c r="C212" s="36"/>
      <c r="D212" s="191" t="s">
        <v>174</v>
      </c>
      <c r="E212" s="36"/>
      <c r="F212" s="192" t="s">
        <v>1760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6" t="s">
        <v>174</v>
      </c>
      <c r="AU212" s="16" t="s">
        <v>90</v>
      </c>
    </row>
    <row r="213" spans="1:65" s="13" customFormat="1" ht="22.5">
      <c r="B213" s="196"/>
      <c r="C213" s="197"/>
      <c r="D213" s="198" t="s">
        <v>176</v>
      </c>
      <c r="E213" s="199" t="s">
        <v>79</v>
      </c>
      <c r="F213" s="200" t="s">
        <v>1761</v>
      </c>
      <c r="G213" s="197"/>
      <c r="H213" s="201">
        <v>3.57</v>
      </c>
      <c r="I213" s="202"/>
      <c r="J213" s="197"/>
      <c r="K213" s="197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176</v>
      </c>
      <c r="AU213" s="207" t="s">
        <v>90</v>
      </c>
      <c r="AV213" s="13" t="s">
        <v>90</v>
      </c>
      <c r="AW213" s="13" t="s">
        <v>39</v>
      </c>
      <c r="AX213" s="13" t="s">
        <v>81</v>
      </c>
      <c r="AY213" s="207" t="s">
        <v>165</v>
      </c>
    </row>
    <row r="214" spans="1:65" s="2" customFormat="1" ht="24.2" customHeight="1">
      <c r="A214" s="34"/>
      <c r="B214" s="35"/>
      <c r="C214" s="178" t="s">
        <v>387</v>
      </c>
      <c r="D214" s="178" t="s">
        <v>167</v>
      </c>
      <c r="E214" s="179" t="s">
        <v>1762</v>
      </c>
      <c r="F214" s="180" t="s">
        <v>1763</v>
      </c>
      <c r="G214" s="181" t="s">
        <v>190</v>
      </c>
      <c r="H214" s="182">
        <v>8.3000000000000004E-2</v>
      </c>
      <c r="I214" s="183"/>
      <c r="J214" s="184">
        <f>ROUND(I214*H214,2)</f>
        <v>0</v>
      </c>
      <c r="K214" s="180" t="s">
        <v>171</v>
      </c>
      <c r="L214" s="39"/>
      <c r="M214" s="185" t="s">
        <v>79</v>
      </c>
      <c r="N214" s="186" t="s">
        <v>51</v>
      </c>
      <c r="O214" s="64"/>
      <c r="P214" s="187">
        <f>O214*H214</f>
        <v>0</v>
      </c>
      <c r="Q214" s="187">
        <v>1.0627727796999999</v>
      </c>
      <c r="R214" s="187">
        <f>Q214*H214</f>
        <v>8.8210140715099999E-2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172</v>
      </c>
      <c r="AT214" s="189" t="s">
        <v>167</v>
      </c>
      <c r="AU214" s="189" t="s">
        <v>90</v>
      </c>
      <c r="AY214" s="16" t="s">
        <v>165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6" t="s">
        <v>88</v>
      </c>
      <c r="BK214" s="190">
        <f>ROUND(I214*H214,2)</f>
        <v>0</v>
      </c>
      <c r="BL214" s="16" t="s">
        <v>172</v>
      </c>
      <c r="BM214" s="189" t="s">
        <v>1764</v>
      </c>
    </row>
    <row r="215" spans="1:65" s="2" customFormat="1">
      <c r="A215" s="34"/>
      <c r="B215" s="35"/>
      <c r="C215" s="36"/>
      <c r="D215" s="191" t="s">
        <v>174</v>
      </c>
      <c r="E215" s="36"/>
      <c r="F215" s="192" t="s">
        <v>1765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6" t="s">
        <v>174</v>
      </c>
      <c r="AU215" s="16" t="s">
        <v>90</v>
      </c>
    </row>
    <row r="216" spans="1:65" s="13" customFormat="1" ht="33.75">
      <c r="B216" s="196"/>
      <c r="C216" s="197"/>
      <c r="D216" s="198" t="s">
        <v>176</v>
      </c>
      <c r="E216" s="199" t="s">
        <v>79</v>
      </c>
      <c r="F216" s="200" t="s">
        <v>1766</v>
      </c>
      <c r="G216" s="197"/>
      <c r="H216" s="201">
        <v>8.3000000000000004E-2</v>
      </c>
      <c r="I216" s="202"/>
      <c r="J216" s="197"/>
      <c r="K216" s="197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176</v>
      </c>
      <c r="AU216" s="207" t="s">
        <v>90</v>
      </c>
      <c r="AV216" s="13" t="s">
        <v>90</v>
      </c>
      <c r="AW216" s="13" t="s">
        <v>39</v>
      </c>
      <c r="AX216" s="13" t="s">
        <v>81</v>
      </c>
      <c r="AY216" s="207" t="s">
        <v>165</v>
      </c>
    </row>
    <row r="217" spans="1:65" s="12" customFormat="1" ht="22.9" customHeight="1">
      <c r="B217" s="162"/>
      <c r="C217" s="163"/>
      <c r="D217" s="164" t="s">
        <v>80</v>
      </c>
      <c r="E217" s="176" t="s">
        <v>195</v>
      </c>
      <c r="F217" s="176" t="s">
        <v>1767</v>
      </c>
      <c r="G217" s="163"/>
      <c r="H217" s="163"/>
      <c r="I217" s="166"/>
      <c r="J217" s="177">
        <f>BK217</f>
        <v>0</v>
      </c>
      <c r="K217" s="163"/>
      <c r="L217" s="168"/>
      <c r="M217" s="169"/>
      <c r="N217" s="170"/>
      <c r="O217" s="170"/>
      <c r="P217" s="171">
        <f>SUM(P218:P226)</f>
        <v>0</v>
      </c>
      <c r="Q217" s="170"/>
      <c r="R217" s="171">
        <f>SUM(R218:R226)</f>
        <v>3.0342420000000003</v>
      </c>
      <c r="S217" s="170"/>
      <c r="T217" s="172">
        <f>SUM(T218:T226)</f>
        <v>0</v>
      </c>
      <c r="AR217" s="173" t="s">
        <v>88</v>
      </c>
      <c r="AT217" s="174" t="s">
        <v>80</v>
      </c>
      <c r="AU217" s="174" t="s">
        <v>88</v>
      </c>
      <c r="AY217" s="173" t="s">
        <v>165</v>
      </c>
      <c r="BK217" s="175">
        <f>SUM(BK218:BK226)</f>
        <v>0</v>
      </c>
    </row>
    <row r="218" spans="1:65" s="2" customFormat="1" ht="33" customHeight="1">
      <c r="A218" s="34"/>
      <c r="B218" s="35"/>
      <c r="C218" s="178" t="s">
        <v>392</v>
      </c>
      <c r="D218" s="178" t="s">
        <v>167</v>
      </c>
      <c r="E218" s="179" t="s">
        <v>1768</v>
      </c>
      <c r="F218" s="180" t="s">
        <v>1769</v>
      </c>
      <c r="G218" s="181" t="s">
        <v>213</v>
      </c>
      <c r="H218" s="182">
        <v>60.084000000000003</v>
      </c>
      <c r="I218" s="183"/>
      <c r="J218" s="184">
        <f>ROUND(I218*H218,2)</f>
        <v>0</v>
      </c>
      <c r="K218" s="180" t="s">
        <v>171</v>
      </c>
      <c r="L218" s="39"/>
      <c r="M218" s="185" t="s">
        <v>79</v>
      </c>
      <c r="N218" s="186" t="s">
        <v>51</v>
      </c>
      <c r="O218" s="64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172</v>
      </c>
      <c r="AT218" s="189" t="s">
        <v>167</v>
      </c>
      <c r="AU218" s="189" t="s">
        <v>90</v>
      </c>
      <c r="AY218" s="16" t="s">
        <v>165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6" t="s">
        <v>88</v>
      </c>
      <c r="BK218" s="190">
        <f>ROUND(I218*H218,2)</f>
        <v>0</v>
      </c>
      <c r="BL218" s="16" t="s">
        <v>172</v>
      </c>
      <c r="BM218" s="189" t="s">
        <v>1770</v>
      </c>
    </row>
    <row r="219" spans="1:65" s="2" customFormat="1">
      <c r="A219" s="34"/>
      <c r="B219" s="35"/>
      <c r="C219" s="36"/>
      <c r="D219" s="191" t="s">
        <v>174</v>
      </c>
      <c r="E219" s="36"/>
      <c r="F219" s="192" t="s">
        <v>1771</v>
      </c>
      <c r="G219" s="36"/>
      <c r="H219" s="36"/>
      <c r="I219" s="193"/>
      <c r="J219" s="36"/>
      <c r="K219" s="36"/>
      <c r="L219" s="39"/>
      <c r="M219" s="194"/>
      <c r="N219" s="19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6" t="s">
        <v>174</v>
      </c>
      <c r="AU219" s="16" t="s">
        <v>90</v>
      </c>
    </row>
    <row r="220" spans="1:65" s="13" customFormat="1" ht="22.5">
      <c r="B220" s="196"/>
      <c r="C220" s="197"/>
      <c r="D220" s="198" t="s">
        <v>176</v>
      </c>
      <c r="E220" s="199" t="s">
        <v>79</v>
      </c>
      <c r="F220" s="200" t="s">
        <v>1772</v>
      </c>
      <c r="G220" s="197"/>
      <c r="H220" s="201">
        <v>60.084000000000003</v>
      </c>
      <c r="I220" s="202"/>
      <c r="J220" s="197"/>
      <c r="K220" s="197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176</v>
      </c>
      <c r="AU220" s="207" t="s">
        <v>90</v>
      </c>
      <c r="AV220" s="13" t="s">
        <v>90</v>
      </c>
      <c r="AW220" s="13" t="s">
        <v>39</v>
      </c>
      <c r="AX220" s="13" t="s">
        <v>81</v>
      </c>
      <c r="AY220" s="207" t="s">
        <v>165</v>
      </c>
    </row>
    <row r="221" spans="1:65" s="2" customFormat="1" ht="37.9" customHeight="1">
      <c r="A221" s="34"/>
      <c r="B221" s="35"/>
      <c r="C221" s="178" t="s">
        <v>398</v>
      </c>
      <c r="D221" s="178" t="s">
        <v>167</v>
      </c>
      <c r="E221" s="179" t="s">
        <v>1773</v>
      </c>
      <c r="F221" s="180" t="s">
        <v>1774</v>
      </c>
      <c r="G221" s="181" t="s">
        <v>213</v>
      </c>
      <c r="H221" s="182">
        <v>60.084000000000003</v>
      </c>
      <c r="I221" s="183"/>
      <c r="J221" s="184">
        <f>ROUND(I221*H221,2)</f>
        <v>0</v>
      </c>
      <c r="K221" s="180" t="s">
        <v>171</v>
      </c>
      <c r="L221" s="39"/>
      <c r="M221" s="185" t="s">
        <v>79</v>
      </c>
      <c r="N221" s="186" t="s">
        <v>51</v>
      </c>
      <c r="O221" s="64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172</v>
      </c>
      <c r="AT221" s="189" t="s">
        <v>167</v>
      </c>
      <c r="AU221" s="189" t="s">
        <v>90</v>
      </c>
      <c r="AY221" s="16" t="s">
        <v>165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6" t="s">
        <v>88</v>
      </c>
      <c r="BK221" s="190">
        <f>ROUND(I221*H221,2)</f>
        <v>0</v>
      </c>
      <c r="BL221" s="16" t="s">
        <v>172</v>
      </c>
      <c r="BM221" s="189" t="s">
        <v>1775</v>
      </c>
    </row>
    <row r="222" spans="1:65" s="2" customFormat="1">
      <c r="A222" s="34"/>
      <c r="B222" s="35"/>
      <c r="C222" s="36"/>
      <c r="D222" s="191" t="s">
        <v>174</v>
      </c>
      <c r="E222" s="36"/>
      <c r="F222" s="192" t="s">
        <v>1776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6" t="s">
        <v>174</v>
      </c>
      <c r="AU222" s="16" t="s">
        <v>90</v>
      </c>
    </row>
    <row r="223" spans="1:65" s="13" customFormat="1" ht="22.5">
      <c r="B223" s="196"/>
      <c r="C223" s="197"/>
      <c r="D223" s="198" t="s">
        <v>176</v>
      </c>
      <c r="E223" s="199" t="s">
        <v>79</v>
      </c>
      <c r="F223" s="200" t="s">
        <v>1772</v>
      </c>
      <c r="G223" s="197"/>
      <c r="H223" s="201">
        <v>60.084000000000003</v>
      </c>
      <c r="I223" s="202"/>
      <c r="J223" s="197"/>
      <c r="K223" s="197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176</v>
      </c>
      <c r="AU223" s="207" t="s">
        <v>90</v>
      </c>
      <c r="AV223" s="13" t="s">
        <v>90</v>
      </c>
      <c r="AW223" s="13" t="s">
        <v>39</v>
      </c>
      <c r="AX223" s="13" t="s">
        <v>81</v>
      </c>
      <c r="AY223" s="207" t="s">
        <v>165</v>
      </c>
    </row>
    <row r="224" spans="1:65" s="2" customFormat="1" ht="55.5" customHeight="1">
      <c r="A224" s="34"/>
      <c r="B224" s="35"/>
      <c r="C224" s="178" t="s">
        <v>406</v>
      </c>
      <c r="D224" s="178" t="s">
        <v>167</v>
      </c>
      <c r="E224" s="179" t="s">
        <v>1777</v>
      </c>
      <c r="F224" s="180" t="s">
        <v>1778</v>
      </c>
      <c r="G224" s="181" t="s">
        <v>213</v>
      </c>
      <c r="H224" s="182">
        <v>60.084000000000003</v>
      </c>
      <c r="I224" s="183"/>
      <c r="J224" s="184">
        <f>ROUND(I224*H224,2)</f>
        <v>0</v>
      </c>
      <c r="K224" s="180" t="s">
        <v>171</v>
      </c>
      <c r="L224" s="39"/>
      <c r="M224" s="185" t="s">
        <v>79</v>
      </c>
      <c r="N224" s="186" t="s">
        <v>51</v>
      </c>
      <c r="O224" s="64"/>
      <c r="P224" s="187">
        <f>O224*H224</f>
        <v>0</v>
      </c>
      <c r="Q224" s="187">
        <v>5.0500000000000003E-2</v>
      </c>
      <c r="R224" s="187">
        <f>Q224*H224</f>
        <v>3.0342420000000003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172</v>
      </c>
      <c r="AT224" s="189" t="s">
        <v>167</v>
      </c>
      <c r="AU224" s="189" t="s">
        <v>90</v>
      </c>
      <c r="AY224" s="16" t="s">
        <v>165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6" t="s">
        <v>88</v>
      </c>
      <c r="BK224" s="190">
        <f>ROUND(I224*H224,2)</f>
        <v>0</v>
      </c>
      <c r="BL224" s="16" t="s">
        <v>172</v>
      </c>
      <c r="BM224" s="189" t="s">
        <v>1779</v>
      </c>
    </row>
    <row r="225" spans="1:65" s="2" customFormat="1">
      <c r="A225" s="34"/>
      <c r="B225" s="35"/>
      <c r="C225" s="36"/>
      <c r="D225" s="191" t="s">
        <v>174</v>
      </c>
      <c r="E225" s="36"/>
      <c r="F225" s="192" t="s">
        <v>1780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6" t="s">
        <v>174</v>
      </c>
      <c r="AU225" s="16" t="s">
        <v>90</v>
      </c>
    </row>
    <row r="226" spans="1:65" s="13" customFormat="1" ht="22.5">
      <c r="B226" s="196"/>
      <c r="C226" s="197"/>
      <c r="D226" s="198" t="s">
        <v>176</v>
      </c>
      <c r="E226" s="199" t="s">
        <v>79</v>
      </c>
      <c r="F226" s="200" t="s">
        <v>1772</v>
      </c>
      <c r="G226" s="197"/>
      <c r="H226" s="201">
        <v>60.084000000000003</v>
      </c>
      <c r="I226" s="202"/>
      <c r="J226" s="197"/>
      <c r="K226" s="197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176</v>
      </c>
      <c r="AU226" s="207" t="s">
        <v>90</v>
      </c>
      <c r="AV226" s="13" t="s">
        <v>90</v>
      </c>
      <c r="AW226" s="13" t="s">
        <v>39</v>
      </c>
      <c r="AX226" s="13" t="s">
        <v>81</v>
      </c>
      <c r="AY226" s="207" t="s">
        <v>165</v>
      </c>
    </row>
    <row r="227" spans="1:65" s="12" customFormat="1" ht="22.9" customHeight="1">
      <c r="B227" s="162"/>
      <c r="C227" s="163"/>
      <c r="D227" s="164" t="s">
        <v>80</v>
      </c>
      <c r="E227" s="176" t="s">
        <v>202</v>
      </c>
      <c r="F227" s="176" t="s">
        <v>241</v>
      </c>
      <c r="G227" s="163"/>
      <c r="H227" s="163"/>
      <c r="I227" s="166"/>
      <c r="J227" s="177">
        <f>BK227</f>
        <v>0</v>
      </c>
      <c r="K227" s="163"/>
      <c r="L227" s="168"/>
      <c r="M227" s="169"/>
      <c r="N227" s="170"/>
      <c r="O227" s="170"/>
      <c r="P227" s="171">
        <f>SUM(P228:P230)</f>
        <v>0</v>
      </c>
      <c r="Q227" s="170"/>
      <c r="R227" s="171">
        <f>SUM(R228:R230)</f>
        <v>3.1422600000000002E-2</v>
      </c>
      <c r="S227" s="170"/>
      <c r="T227" s="172">
        <f>SUM(T228:T230)</f>
        <v>0</v>
      </c>
      <c r="AR227" s="173" t="s">
        <v>88</v>
      </c>
      <c r="AT227" s="174" t="s">
        <v>80</v>
      </c>
      <c r="AU227" s="174" t="s">
        <v>88</v>
      </c>
      <c r="AY227" s="173" t="s">
        <v>165</v>
      </c>
      <c r="BK227" s="175">
        <f>SUM(BK228:BK230)</f>
        <v>0</v>
      </c>
    </row>
    <row r="228" spans="1:65" s="2" customFormat="1" ht="24.2" customHeight="1">
      <c r="A228" s="34"/>
      <c r="B228" s="35"/>
      <c r="C228" s="178" t="s">
        <v>412</v>
      </c>
      <c r="D228" s="178" t="s">
        <v>167</v>
      </c>
      <c r="E228" s="179" t="s">
        <v>1781</v>
      </c>
      <c r="F228" s="180" t="s">
        <v>1782</v>
      </c>
      <c r="G228" s="181" t="s">
        <v>213</v>
      </c>
      <c r="H228" s="182">
        <v>238.05</v>
      </c>
      <c r="I228" s="183"/>
      <c r="J228" s="184">
        <f>ROUND(I228*H228,2)</f>
        <v>0</v>
      </c>
      <c r="K228" s="180" t="s">
        <v>171</v>
      </c>
      <c r="L228" s="39"/>
      <c r="M228" s="185" t="s">
        <v>79</v>
      </c>
      <c r="N228" s="186" t="s">
        <v>51</v>
      </c>
      <c r="O228" s="64"/>
      <c r="P228" s="187">
        <f>O228*H228</f>
        <v>0</v>
      </c>
      <c r="Q228" s="187">
        <v>1.3200000000000001E-4</v>
      </c>
      <c r="R228" s="187">
        <f>Q228*H228</f>
        <v>3.1422600000000002E-2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172</v>
      </c>
      <c r="AT228" s="189" t="s">
        <v>167</v>
      </c>
      <c r="AU228" s="189" t="s">
        <v>90</v>
      </c>
      <c r="AY228" s="16" t="s">
        <v>165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6" t="s">
        <v>88</v>
      </c>
      <c r="BK228" s="190">
        <f>ROUND(I228*H228,2)</f>
        <v>0</v>
      </c>
      <c r="BL228" s="16" t="s">
        <v>172</v>
      </c>
      <c r="BM228" s="189" t="s">
        <v>1783</v>
      </c>
    </row>
    <row r="229" spans="1:65" s="2" customFormat="1">
      <c r="A229" s="34"/>
      <c r="B229" s="35"/>
      <c r="C229" s="36"/>
      <c r="D229" s="191" t="s">
        <v>174</v>
      </c>
      <c r="E229" s="36"/>
      <c r="F229" s="192" t="s">
        <v>1784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6" t="s">
        <v>174</v>
      </c>
      <c r="AU229" s="16" t="s">
        <v>90</v>
      </c>
    </row>
    <row r="230" spans="1:65" s="13" customFormat="1" ht="22.5">
      <c r="B230" s="196"/>
      <c r="C230" s="197"/>
      <c r="D230" s="198" t="s">
        <v>176</v>
      </c>
      <c r="E230" s="199" t="s">
        <v>79</v>
      </c>
      <c r="F230" s="200" t="s">
        <v>1785</v>
      </c>
      <c r="G230" s="197"/>
      <c r="H230" s="201">
        <v>238.05</v>
      </c>
      <c r="I230" s="202"/>
      <c r="J230" s="197"/>
      <c r="K230" s="197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176</v>
      </c>
      <c r="AU230" s="207" t="s">
        <v>90</v>
      </c>
      <c r="AV230" s="13" t="s">
        <v>90</v>
      </c>
      <c r="AW230" s="13" t="s">
        <v>39</v>
      </c>
      <c r="AX230" s="13" t="s">
        <v>81</v>
      </c>
      <c r="AY230" s="207" t="s">
        <v>165</v>
      </c>
    </row>
    <row r="231" spans="1:65" s="12" customFormat="1" ht="22.9" customHeight="1">
      <c r="B231" s="162"/>
      <c r="C231" s="163"/>
      <c r="D231" s="164" t="s">
        <v>80</v>
      </c>
      <c r="E231" s="176" t="s">
        <v>218</v>
      </c>
      <c r="F231" s="176" t="s">
        <v>1786</v>
      </c>
      <c r="G231" s="163"/>
      <c r="H231" s="163"/>
      <c r="I231" s="166"/>
      <c r="J231" s="177">
        <f>BK231</f>
        <v>0</v>
      </c>
      <c r="K231" s="163"/>
      <c r="L231" s="168"/>
      <c r="M231" s="169"/>
      <c r="N231" s="170"/>
      <c r="O231" s="170"/>
      <c r="P231" s="171">
        <f>SUM(P232:P287)</f>
        <v>0</v>
      </c>
      <c r="Q231" s="170"/>
      <c r="R231" s="171">
        <f>SUM(R232:R287)</f>
        <v>1.4157756223072002</v>
      </c>
      <c r="S231" s="170"/>
      <c r="T231" s="172">
        <f>SUM(T232:T287)</f>
        <v>0</v>
      </c>
      <c r="AR231" s="173" t="s">
        <v>88</v>
      </c>
      <c r="AT231" s="174" t="s">
        <v>80</v>
      </c>
      <c r="AU231" s="174" t="s">
        <v>88</v>
      </c>
      <c r="AY231" s="173" t="s">
        <v>165</v>
      </c>
      <c r="BK231" s="175">
        <f>SUM(BK232:BK287)</f>
        <v>0</v>
      </c>
    </row>
    <row r="232" spans="1:65" s="2" customFormat="1" ht="44.25" customHeight="1">
      <c r="A232" s="34"/>
      <c r="B232" s="35"/>
      <c r="C232" s="178" t="s">
        <v>418</v>
      </c>
      <c r="D232" s="178" t="s">
        <v>167</v>
      </c>
      <c r="E232" s="179" t="s">
        <v>1787</v>
      </c>
      <c r="F232" s="180" t="s">
        <v>1788</v>
      </c>
      <c r="G232" s="181" t="s">
        <v>343</v>
      </c>
      <c r="H232" s="182">
        <v>35</v>
      </c>
      <c r="I232" s="183"/>
      <c r="J232" s="184">
        <f>ROUND(I232*H232,2)</f>
        <v>0</v>
      </c>
      <c r="K232" s="180" t="s">
        <v>171</v>
      </c>
      <c r="L232" s="39"/>
      <c r="M232" s="185" t="s">
        <v>79</v>
      </c>
      <c r="N232" s="186" t="s">
        <v>51</v>
      </c>
      <c r="O232" s="64"/>
      <c r="P232" s="187">
        <f>O232*H232</f>
        <v>0</v>
      </c>
      <c r="Q232" s="187">
        <v>7.4599999999999996E-3</v>
      </c>
      <c r="R232" s="187">
        <f>Q232*H232</f>
        <v>0.2611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172</v>
      </c>
      <c r="AT232" s="189" t="s">
        <v>167</v>
      </c>
      <c r="AU232" s="189" t="s">
        <v>90</v>
      </c>
      <c r="AY232" s="16" t="s">
        <v>165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6" t="s">
        <v>88</v>
      </c>
      <c r="BK232" s="190">
        <f>ROUND(I232*H232,2)</f>
        <v>0</v>
      </c>
      <c r="BL232" s="16" t="s">
        <v>172</v>
      </c>
      <c r="BM232" s="189" t="s">
        <v>1789</v>
      </c>
    </row>
    <row r="233" spans="1:65" s="2" customFormat="1">
      <c r="A233" s="34"/>
      <c r="B233" s="35"/>
      <c r="C233" s="36"/>
      <c r="D233" s="191" t="s">
        <v>174</v>
      </c>
      <c r="E233" s="36"/>
      <c r="F233" s="192" t="s">
        <v>1790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6" t="s">
        <v>174</v>
      </c>
      <c r="AU233" s="16" t="s">
        <v>90</v>
      </c>
    </row>
    <row r="234" spans="1:65" s="13" customFormat="1">
      <c r="B234" s="196"/>
      <c r="C234" s="197"/>
      <c r="D234" s="198" t="s">
        <v>176</v>
      </c>
      <c r="E234" s="199" t="s">
        <v>79</v>
      </c>
      <c r="F234" s="200" t="s">
        <v>1791</v>
      </c>
      <c r="G234" s="197"/>
      <c r="H234" s="201">
        <v>35</v>
      </c>
      <c r="I234" s="202"/>
      <c r="J234" s="197"/>
      <c r="K234" s="197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176</v>
      </c>
      <c r="AU234" s="207" t="s">
        <v>90</v>
      </c>
      <c r="AV234" s="13" t="s">
        <v>90</v>
      </c>
      <c r="AW234" s="13" t="s">
        <v>39</v>
      </c>
      <c r="AX234" s="13" t="s">
        <v>81</v>
      </c>
      <c r="AY234" s="207" t="s">
        <v>165</v>
      </c>
    </row>
    <row r="235" spans="1:65" s="2" customFormat="1" ht="44.25" customHeight="1">
      <c r="A235" s="34"/>
      <c r="B235" s="35"/>
      <c r="C235" s="178" t="s">
        <v>424</v>
      </c>
      <c r="D235" s="178" t="s">
        <v>167</v>
      </c>
      <c r="E235" s="179" t="s">
        <v>1792</v>
      </c>
      <c r="F235" s="180" t="s">
        <v>1793</v>
      </c>
      <c r="G235" s="181" t="s">
        <v>343</v>
      </c>
      <c r="H235" s="182">
        <v>6</v>
      </c>
      <c r="I235" s="183"/>
      <c r="J235" s="184">
        <f>ROUND(I235*H235,2)</f>
        <v>0</v>
      </c>
      <c r="K235" s="180" t="s">
        <v>171</v>
      </c>
      <c r="L235" s="39"/>
      <c r="M235" s="185" t="s">
        <v>79</v>
      </c>
      <c r="N235" s="186" t="s">
        <v>51</v>
      </c>
      <c r="O235" s="64"/>
      <c r="P235" s="187">
        <f>O235*H235</f>
        <v>0</v>
      </c>
      <c r="Q235" s="187">
        <v>1.235E-2</v>
      </c>
      <c r="R235" s="187">
        <f>Q235*H235</f>
        <v>7.4099999999999999E-2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172</v>
      </c>
      <c r="AT235" s="189" t="s">
        <v>167</v>
      </c>
      <c r="AU235" s="189" t="s">
        <v>90</v>
      </c>
      <c r="AY235" s="16" t="s">
        <v>165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6" t="s">
        <v>88</v>
      </c>
      <c r="BK235" s="190">
        <f>ROUND(I235*H235,2)</f>
        <v>0</v>
      </c>
      <c r="BL235" s="16" t="s">
        <v>172</v>
      </c>
      <c r="BM235" s="189" t="s">
        <v>1794</v>
      </c>
    </row>
    <row r="236" spans="1:65" s="2" customFormat="1">
      <c r="A236" s="34"/>
      <c r="B236" s="35"/>
      <c r="C236" s="36"/>
      <c r="D236" s="191" t="s">
        <v>174</v>
      </c>
      <c r="E236" s="36"/>
      <c r="F236" s="192" t="s">
        <v>1795</v>
      </c>
      <c r="G236" s="36"/>
      <c r="H236" s="36"/>
      <c r="I236" s="193"/>
      <c r="J236" s="36"/>
      <c r="K236" s="36"/>
      <c r="L236" s="39"/>
      <c r="M236" s="194"/>
      <c r="N236" s="19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6" t="s">
        <v>174</v>
      </c>
      <c r="AU236" s="16" t="s">
        <v>90</v>
      </c>
    </row>
    <row r="237" spans="1:65" s="13" customFormat="1">
      <c r="B237" s="196"/>
      <c r="C237" s="197"/>
      <c r="D237" s="198" t="s">
        <v>176</v>
      </c>
      <c r="E237" s="199" t="s">
        <v>79</v>
      </c>
      <c r="F237" s="200" t="s">
        <v>1796</v>
      </c>
      <c r="G237" s="197"/>
      <c r="H237" s="201">
        <v>6</v>
      </c>
      <c r="I237" s="202"/>
      <c r="J237" s="197"/>
      <c r="K237" s="197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176</v>
      </c>
      <c r="AU237" s="207" t="s">
        <v>90</v>
      </c>
      <c r="AV237" s="13" t="s">
        <v>90</v>
      </c>
      <c r="AW237" s="13" t="s">
        <v>39</v>
      </c>
      <c r="AX237" s="13" t="s">
        <v>81</v>
      </c>
      <c r="AY237" s="207" t="s">
        <v>165</v>
      </c>
    </row>
    <row r="238" spans="1:65" s="2" customFormat="1" ht="44.25" customHeight="1">
      <c r="A238" s="34"/>
      <c r="B238" s="35"/>
      <c r="C238" s="178" t="s">
        <v>430</v>
      </c>
      <c r="D238" s="178" t="s">
        <v>167</v>
      </c>
      <c r="E238" s="179" t="s">
        <v>1797</v>
      </c>
      <c r="F238" s="180" t="s">
        <v>1798</v>
      </c>
      <c r="G238" s="181" t="s">
        <v>232</v>
      </c>
      <c r="H238" s="182">
        <v>1</v>
      </c>
      <c r="I238" s="183"/>
      <c r="J238" s="184">
        <f>ROUND(I238*H238,2)</f>
        <v>0</v>
      </c>
      <c r="K238" s="180" t="s">
        <v>171</v>
      </c>
      <c r="L238" s="39"/>
      <c r="M238" s="185" t="s">
        <v>79</v>
      </c>
      <c r="N238" s="186" t="s">
        <v>51</v>
      </c>
      <c r="O238" s="64"/>
      <c r="P238" s="187">
        <f>O238*H238</f>
        <v>0</v>
      </c>
      <c r="Q238" s="187">
        <v>0.43786399999999998</v>
      </c>
      <c r="R238" s="187">
        <f>Q238*H238</f>
        <v>0.43786399999999998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172</v>
      </c>
      <c r="AT238" s="189" t="s">
        <v>167</v>
      </c>
      <c r="AU238" s="189" t="s">
        <v>90</v>
      </c>
      <c r="AY238" s="16" t="s">
        <v>165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6" t="s">
        <v>88</v>
      </c>
      <c r="BK238" s="190">
        <f>ROUND(I238*H238,2)</f>
        <v>0</v>
      </c>
      <c r="BL238" s="16" t="s">
        <v>172</v>
      </c>
      <c r="BM238" s="189" t="s">
        <v>1799</v>
      </c>
    </row>
    <row r="239" spans="1:65" s="2" customFormat="1">
      <c r="A239" s="34"/>
      <c r="B239" s="35"/>
      <c r="C239" s="36"/>
      <c r="D239" s="191" t="s">
        <v>174</v>
      </c>
      <c r="E239" s="36"/>
      <c r="F239" s="192" t="s">
        <v>1800</v>
      </c>
      <c r="G239" s="36"/>
      <c r="H239" s="36"/>
      <c r="I239" s="193"/>
      <c r="J239" s="36"/>
      <c r="K239" s="36"/>
      <c r="L239" s="39"/>
      <c r="M239" s="194"/>
      <c r="N239" s="19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6" t="s">
        <v>174</v>
      </c>
      <c r="AU239" s="16" t="s">
        <v>90</v>
      </c>
    </row>
    <row r="240" spans="1:65" s="2" customFormat="1" ht="24.2" customHeight="1">
      <c r="A240" s="34"/>
      <c r="B240" s="35"/>
      <c r="C240" s="208" t="s">
        <v>439</v>
      </c>
      <c r="D240" s="208" t="s">
        <v>322</v>
      </c>
      <c r="E240" s="209" t="s">
        <v>1801</v>
      </c>
      <c r="F240" s="210" t="s">
        <v>1802</v>
      </c>
      <c r="G240" s="211" t="s">
        <v>232</v>
      </c>
      <c r="H240" s="212">
        <v>1</v>
      </c>
      <c r="I240" s="213"/>
      <c r="J240" s="214">
        <f>ROUND(I240*H240,2)</f>
        <v>0</v>
      </c>
      <c r="K240" s="210" t="s">
        <v>79</v>
      </c>
      <c r="L240" s="215"/>
      <c r="M240" s="216" t="s">
        <v>79</v>
      </c>
      <c r="N240" s="217" t="s">
        <v>51</v>
      </c>
      <c r="O240" s="64"/>
      <c r="P240" s="187">
        <f>O240*H240</f>
        <v>0</v>
      </c>
      <c r="Q240" s="187">
        <v>8.4000000000000005E-2</v>
      </c>
      <c r="R240" s="187">
        <f>Q240*H240</f>
        <v>8.4000000000000005E-2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218</v>
      </c>
      <c r="AT240" s="189" t="s">
        <v>322</v>
      </c>
      <c r="AU240" s="189" t="s">
        <v>90</v>
      </c>
      <c r="AY240" s="16" t="s">
        <v>165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6" t="s">
        <v>88</v>
      </c>
      <c r="BK240" s="190">
        <f>ROUND(I240*H240,2)</f>
        <v>0</v>
      </c>
      <c r="BL240" s="16" t="s">
        <v>172</v>
      </c>
      <c r="BM240" s="189" t="s">
        <v>1803</v>
      </c>
    </row>
    <row r="241" spans="1:65" s="13" customFormat="1">
      <c r="B241" s="196"/>
      <c r="C241" s="197"/>
      <c r="D241" s="198" t="s">
        <v>176</v>
      </c>
      <c r="E241" s="199" t="s">
        <v>79</v>
      </c>
      <c r="F241" s="200" t="s">
        <v>746</v>
      </c>
      <c r="G241" s="197"/>
      <c r="H241" s="201">
        <v>1</v>
      </c>
      <c r="I241" s="202"/>
      <c r="J241" s="197"/>
      <c r="K241" s="197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176</v>
      </c>
      <c r="AU241" s="207" t="s">
        <v>90</v>
      </c>
      <c r="AV241" s="13" t="s">
        <v>90</v>
      </c>
      <c r="AW241" s="13" t="s">
        <v>39</v>
      </c>
      <c r="AX241" s="13" t="s">
        <v>81</v>
      </c>
      <c r="AY241" s="207" t="s">
        <v>165</v>
      </c>
    </row>
    <row r="242" spans="1:65" s="2" customFormat="1" ht="44.25" customHeight="1">
      <c r="A242" s="34"/>
      <c r="B242" s="35"/>
      <c r="C242" s="178" t="s">
        <v>444</v>
      </c>
      <c r="D242" s="178" t="s">
        <v>167</v>
      </c>
      <c r="E242" s="179" t="s">
        <v>1804</v>
      </c>
      <c r="F242" s="180" t="s">
        <v>1805</v>
      </c>
      <c r="G242" s="181" t="s">
        <v>170</v>
      </c>
      <c r="H242" s="182">
        <v>2.82</v>
      </c>
      <c r="I242" s="183"/>
      <c r="J242" s="184">
        <f>ROUND(I242*H242,2)</f>
        <v>0</v>
      </c>
      <c r="K242" s="180" t="s">
        <v>171</v>
      </c>
      <c r="L242" s="39"/>
      <c r="M242" s="185" t="s">
        <v>79</v>
      </c>
      <c r="N242" s="186" t="s">
        <v>51</v>
      </c>
      <c r="O242" s="64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172</v>
      </c>
      <c r="AT242" s="189" t="s">
        <v>167</v>
      </c>
      <c r="AU242" s="189" t="s">
        <v>90</v>
      </c>
      <c r="AY242" s="16" t="s">
        <v>165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6" t="s">
        <v>88</v>
      </c>
      <c r="BK242" s="190">
        <f>ROUND(I242*H242,2)</f>
        <v>0</v>
      </c>
      <c r="BL242" s="16" t="s">
        <v>172</v>
      </c>
      <c r="BM242" s="189" t="s">
        <v>1806</v>
      </c>
    </row>
    <row r="243" spans="1:65" s="2" customFormat="1">
      <c r="A243" s="34"/>
      <c r="B243" s="35"/>
      <c r="C243" s="36"/>
      <c r="D243" s="191" t="s">
        <v>174</v>
      </c>
      <c r="E243" s="36"/>
      <c r="F243" s="192" t="s">
        <v>1807</v>
      </c>
      <c r="G243" s="36"/>
      <c r="H243" s="36"/>
      <c r="I243" s="193"/>
      <c r="J243" s="36"/>
      <c r="K243" s="36"/>
      <c r="L243" s="39"/>
      <c r="M243" s="194"/>
      <c r="N243" s="195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6" t="s">
        <v>174</v>
      </c>
      <c r="AU243" s="16" t="s">
        <v>90</v>
      </c>
    </row>
    <row r="244" spans="1:65" s="13" customFormat="1" ht="22.5">
      <c r="B244" s="196"/>
      <c r="C244" s="197"/>
      <c r="D244" s="198" t="s">
        <v>176</v>
      </c>
      <c r="E244" s="199" t="s">
        <v>79</v>
      </c>
      <c r="F244" s="200" t="s">
        <v>1808</v>
      </c>
      <c r="G244" s="197"/>
      <c r="H244" s="201">
        <v>2.82</v>
      </c>
      <c r="I244" s="202"/>
      <c r="J244" s="197"/>
      <c r="K244" s="197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176</v>
      </c>
      <c r="AU244" s="207" t="s">
        <v>90</v>
      </c>
      <c r="AV244" s="13" t="s">
        <v>90</v>
      </c>
      <c r="AW244" s="13" t="s">
        <v>39</v>
      </c>
      <c r="AX244" s="13" t="s">
        <v>81</v>
      </c>
      <c r="AY244" s="207" t="s">
        <v>165</v>
      </c>
    </row>
    <row r="245" spans="1:65" s="2" customFormat="1" ht="44.25" customHeight="1">
      <c r="A245" s="34"/>
      <c r="B245" s="35"/>
      <c r="C245" s="178" t="s">
        <v>451</v>
      </c>
      <c r="D245" s="178" t="s">
        <v>167</v>
      </c>
      <c r="E245" s="179" t="s">
        <v>1809</v>
      </c>
      <c r="F245" s="180" t="s">
        <v>1810</v>
      </c>
      <c r="G245" s="181" t="s">
        <v>170</v>
      </c>
      <c r="H245" s="182">
        <v>1.423</v>
      </c>
      <c r="I245" s="183"/>
      <c r="J245" s="184">
        <f>ROUND(I245*H245,2)</f>
        <v>0</v>
      </c>
      <c r="K245" s="180" t="s">
        <v>171</v>
      </c>
      <c r="L245" s="39"/>
      <c r="M245" s="185" t="s">
        <v>79</v>
      </c>
      <c r="N245" s="186" t="s">
        <v>51</v>
      </c>
      <c r="O245" s="64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172</v>
      </c>
      <c r="AT245" s="189" t="s">
        <v>167</v>
      </c>
      <c r="AU245" s="189" t="s">
        <v>90</v>
      </c>
      <c r="AY245" s="16" t="s">
        <v>165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6" t="s">
        <v>88</v>
      </c>
      <c r="BK245" s="190">
        <f>ROUND(I245*H245,2)</f>
        <v>0</v>
      </c>
      <c r="BL245" s="16" t="s">
        <v>172</v>
      </c>
      <c r="BM245" s="189" t="s">
        <v>1811</v>
      </c>
    </row>
    <row r="246" spans="1:65" s="2" customFormat="1">
      <c r="A246" s="34"/>
      <c r="B246" s="35"/>
      <c r="C246" s="36"/>
      <c r="D246" s="191" t="s">
        <v>174</v>
      </c>
      <c r="E246" s="36"/>
      <c r="F246" s="192" t="s">
        <v>1812</v>
      </c>
      <c r="G246" s="36"/>
      <c r="H246" s="36"/>
      <c r="I246" s="193"/>
      <c r="J246" s="36"/>
      <c r="K246" s="36"/>
      <c r="L246" s="39"/>
      <c r="M246" s="194"/>
      <c r="N246" s="195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6" t="s">
        <v>174</v>
      </c>
      <c r="AU246" s="16" t="s">
        <v>90</v>
      </c>
    </row>
    <row r="247" spans="1:65" s="13" customFormat="1" ht="22.5">
      <c r="B247" s="196"/>
      <c r="C247" s="197"/>
      <c r="D247" s="198" t="s">
        <v>176</v>
      </c>
      <c r="E247" s="199" t="s">
        <v>79</v>
      </c>
      <c r="F247" s="200" t="s">
        <v>1813</v>
      </c>
      <c r="G247" s="197"/>
      <c r="H247" s="201">
        <v>1.423</v>
      </c>
      <c r="I247" s="202"/>
      <c r="J247" s="197"/>
      <c r="K247" s="197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176</v>
      </c>
      <c r="AU247" s="207" t="s">
        <v>90</v>
      </c>
      <c r="AV247" s="13" t="s">
        <v>90</v>
      </c>
      <c r="AW247" s="13" t="s">
        <v>39</v>
      </c>
      <c r="AX247" s="13" t="s">
        <v>81</v>
      </c>
      <c r="AY247" s="207" t="s">
        <v>165</v>
      </c>
    </row>
    <row r="248" spans="1:65" s="2" customFormat="1" ht="33" customHeight="1">
      <c r="A248" s="34"/>
      <c r="B248" s="35"/>
      <c r="C248" s="178" t="s">
        <v>457</v>
      </c>
      <c r="D248" s="178" t="s">
        <v>167</v>
      </c>
      <c r="E248" s="179" t="s">
        <v>1814</v>
      </c>
      <c r="F248" s="180" t="s">
        <v>1815</v>
      </c>
      <c r="G248" s="181" t="s">
        <v>213</v>
      </c>
      <c r="H248" s="182">
        <v>17.34</v>
      </c>
      <c r="I248" s="183"/>
      <c r="J248" s="184">
        <f>ROUND(I248*H248,2)</f>
        <v>0</v>
      </c>
      <c r="K248" s="180" t="s">
        <v>171</v>
      </c>
      <c r="L248" s="39"/>
      <c r="M248" s="185" t="s">
        <v>79</v>
      </c>
      <c r="N248" s="186" t="s">
        <v>51</v>
      </c>
      <c r="O248" s="64"/>
      <c r="P248" s="187">
        <f>O248*H248</f>
        <v>0</v>
      </c>
      <c r="Q248" s="187">
        <v>4.6468500000000001E-3</v>
      </c>
      <c r="R248" s="187">
        <f>Q248*H248</f>
        <v>8.0576379000000004E-2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172</v>
      </c>
      <c r="AT248" s="189" t="s">
        <v>167</v>
      </c>
      <c r="AU248" s="189" t="s">
        <v>90</v>
      </c>
      <c r="AY248" s="16" t="s">
        <v>165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6" t="s">
        <v>88</v>
      </c>
      <c r="BK248" s="190">
        <f>ROUND(I248*H248,2)</f>
        <v>0</v>
      </c>
      <c r="BL248" s="16" t="s">
        <v>172</v>
      </c>
      <c r="BM248" s="189" t="s">
        <v>1816</v>
      </c>
    </row>
    <row r="249" spans="1:65" s="2" customFormat="1">
      <c r="A249" s="34"/>
      <c r="B249" s="35"/>
      <c r="C249" s="36"/>
      <c r="D249" s="191" t="s">
        <v>174</v>
      </c>
      <c r="E249" s="36"/>
      <c r="F249" s="192" t="s">
        <v>1817</v>
      </c>
      <c r="G249" s="36"/>
      <c r="H249" s="36"/>
      <c r="I249" s="193"/>
      <c r="J249" s="36"/>
      <c r="K249" s="36"/>
      <c r="L249" s="39"/>
      <c r="M249" s="194"/>
      <c r="N249" s="195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6" t="s">
        <v>174</v>
      </c>
      <c r="AU249" s="16" t="s">
        <v>90</v>
      </c>
    </row>
    <row r="250" spans="1:65" s="13" customFormat="1" ht="22.5">
      <c r="B250" s="196"/>
      <c r="C250" s="197"/>
      <c r="D250" s="198" t="s">
        <v>176</v>
      </c>
      <c r="E250" s="199" t="s">
        <v>79</v>
      </c>
      <c r="F250" s="200" t="s">
        <v>1818</v>
      </c>
      <c r="G250" s="197"/>
      <c r="H250" s="201">
        <v>17.34</v>
      </c>
      <c r="I250" s="202"/>
      <c r="J250" s="197"/>
      <c r="K250" s="197"/>
      <c r="L250" s="203"/>
      <c r="M250" s="204"/>
      <c r="N250" s="205"/>
      <c r="O250" s="205"/>
      <c r="P250" s="205"/>
      <c r="Q250" s="205"/>
      <c r="R250" s="205"/>
      <c r="S250" s="205"/>
      <c r="T250" s="206"/>
      <c r="AT250" s="207" t="s">
        <v>176</v>
      </c>
      <c r="AU250" s="207" t="s">
        <v>90</v>
      </c>
      <c r="AV250" s="13" t="s">
        <v>90</v>
      </c>
      <c r="AW250" s="13" t="s">
        <v>39</v>
      </c>
      <c r="AX250" s="13" t="s">
        <v>81</v>
      </c>
      <c r="AY250" s="207" t="s">
        <v>165</v>
      </c>
    </row>
    <row r="251" spans="1:65" s="2" customFormat="1" ht="24.2" customHeight="1">
      <c r="A251" s="34"/>
      <c r="B251" s="35"/>
      <c r="C251" s="178" t="s">
        <v>463</v>
      </c>
      <c r="D251" s="178" t="s">
        <v>167</v>
      </c>
      <c r="E251" s="179" t="s">
        <v>1819</v>
      </c>
      <c r="F251" s="180" t="s">
        <v>1820</v>
      </c>
      <c r="G251" s="181" t="s">
        <v>213</v>
      </c>
      <c r="H251" s="182">
        <v>6.42</v>
      </c>
      <c r="I251" s="183"/>
      <c r="J251" s="184">
        <f>ROUND(I251*H251,2)</f>
        <v>0</v>
      </c>
      <c r="K251" s="180" t="s">
        <v>171</v>
      </c>
      <c r="L251" s="39"/>
      <c r="M251" s="185" t="s">
        <v>79</v>
      </c>
      <c r="N251" s="186" t="s">
        <v>51</v>
      </c>
      <c r="O251" s="64"/>
      <c r="P251" s="187">
        <f>O251*H251</f>
        <v>0</v>
      </c>
      <c r="Q251" s="187">
        <v>3.9595000000000003E-3</v>
      </c>
      <c r="R251" s="187">
        <f>Q251*H251</f>
        <v>2.5419990000000003E-2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172</v>
      </c>
      <c r="AT251" s="189" t="s">
        <v>167</v>
      </c>
      <c r="AU251" s="189" t="s">
        <v>90</v>
      </c>
      <c r="AY251" s="16" t="s">
        <v>165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6" t="s">
        <v>88</v>
      </c>
      <c r="BK251" s="190">
        <f>ROUND(I251*H251,2)</f>
        <v>0</v>
      </c>
      <c r="BL251" s="16" t="s">
        <v>172</v>
      </c>
      <c r="BM251" s="189" t="s">
        <v>1821</v>
      </c>
    </row>
    <row r="252" spans="1:65" s="2" customFormat="1">
      <c r="A252" s="34"/>
      <c r="B252" s="35"/>
      <c r="C252" s="36"/>
      <c r="D252" s="191" t="s">
        <v>174</v>
      </c>
      <c r="E252" s="36"/>
      <c r="F252" s="192" t="s">
        <v>1822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6" t="s">
        <v>174</v>
      </c>
      <c r="AU252" s="16" t="s">
        <v>90</v>
      </c>
    </row>
    <row r="253" spans="1:65" s="13" customFormat="1" ht="33.75">
      <c r="B253" s="196"/>
      <c r="C253" s="197"/>
      <c r="D253" s="198" t="s">
        <v>176</v>
      </c>
      <c r="E253" s="199" t="s">
        <v>79</v>
      </c>
      <c r="F253" s="200" t="s">
        <v>1823</v>
      </c>
      <c r="G253" s="197"/>
      <c r="H253" s="201">
        <v>6.42</v>
      </c>
      <c r="I253" s="202"/>
      <c r="J253" s="197"/>
      <c r="K253" s="197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176</v>
      </c>
      <c r="AU253" s="207" t="s">
        <v>90</v>
      </c>
      <c r="AV253" s="13" t="s">
        <v>90</v>
      </c>
      <c r="AW253" s="13" t="s">
        <v>39</v>
      </c>
      <c r="AX253" s="13" t="s">
        <v>81</v>
      </c>
      <c r="AY253" s="207" t="s">
        <v>165</v>
      </c>
    </row>
    <row r="254" spans="1:65" s="2" customFormat="1" ht="24.2" customHeight="1">
      <c r="A254" s="34"/>
      <c r="B254" s="35"/>
      <c r="C254" s="178" t="s">
        <v>469</v>
      </c>
      <c r="D254" s="178" t="s">
        <v>167</v>
      </c>
      <c r="E254" s="179" t="s">
        <v>1824</v>
      </c>
      <c r="F254" s="180" t="s">
        <v>1825</v>
      </c>
      <c r="G254" s="181" t="s">
        <v>190</v>
      </c>
      <c r="H254" s="182">
        <v>2.5999999999999999E-2</v>
      </c>
      <c r="I254" s="183"/>
      <c r="J254" s="184">
        <f>ROUND(I254*H254,2)</f>
        <v>0</v>
      </c>
      <c r="K254" s="180" t="s">
        <v>171</v>
      </c>
      <c r="L254" s="39"/>
      <c r="M254" s="185" t="s">
        <v>79</v>
      </c>
      <c r="N254" s="186" t="s">
        <v>51</v>
      </c>
      <c r="O254" s="64"/>
      <c r="P254" s="187">
        <f>O254*H254</f>
        <v>0</v>
      </c>
      <c r="Q254" s="187">
        <v>1.0423232</v>
      </c>
      <c r="R254" s="187">
        <f>Q254*H254</f>
        <v>2.7100403199999998E-2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172</v>
      </c>
      <c r="AT254" s="189" t="s">
        <v>167</v>
      </c>
      <c r="AU254" s="189" t="s">
        <v>90</v>
      </c>
      <c r="AY254" s="16" t="s">
        <v>165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6" t="s">
        <v>88</v>
      </c>
      <c r="BK254" s="190">
        <f>ROUND(I254*H254,2)</f>
        <v>0</v>
      </c>
      <c r="BL254" s="16" t="s">
        <v>172</v>
      </c>
      <c r="BM254" s="189" t="s">
        <v>1826</v>
      </c>
    </row>
    <row r="255" spans="1:65" s="2" customFormat="1">
      <c r="A255" s="34"/>
      <c r="B255" s="35"/>
      <c r="C255" s="36"/>
      <c r="D255" s="191" t="s">
        <v>174</v>
      </c>
      <c r="E255" s="36"/>
      <c r="F255" s="192" t="s">
        <v>1827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6" t="s">
        <v>174</v>
      </c>
      <c r="AU255" s="16" t="s">
        <v>90</v>
      </c>
    </row>
    <row r="256" spans="1:65" s="13" customFormat="1" ht="33.75">
      <c r="B256" s="196"/>
      <c r="C256" s="197"/>
      <c r="D256" s="198" t="s">
        <v>176</v>
      </c>
      <c r="E256" s="199" t="s">
        <v>79</v>
      </c>
      <c r="F256" s="200" t="s">
        <v>1828</v>
      </c>
      <c r="G256" s="197"/>
      <c r="H256" s="201">
        <v>2.5999999999999999E-2</v>
      </c>
      <c r="I256" s="202"/>
      <c r="J256" s="197"/>
      <c r="K256" s="197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176</v>
      </c>
      <c r="AU256" s="207" t="s">
        <v>90</v>
      </c>
      <c r="AV256" s="13" t="s">
        <v>90</v>
      </c>
      <c r="AW256" s="13" t="s">
        <v>39</v>
      </c>
      <c r="AX256" s="13" t="s">
        <v>81</v>
      </c>
      <c r="AY256" s="207" t="s">
        <v>165</v>
      </c>
    </row>
    <row r="257" spans="1:65" s="2" customFormat="1" ht="16.5" customHeight="1">
      <c r="A257" s="34"/>
      <c r="B257" s="35"/>
      <c r="C257" s="178" t="s">
        <v>475</v>
      </c>
      <c r="D257" s="178" t="s">
        <v>167</v>
      </c>
      <c r="E257" s="179" t="s">
        <v>1829</v>
      </c>
      <c r="F257" s="180" t="s">
        <v>1830</v>
      </c>
      <c r="G257" s="181" t="s">
        <v>190</v>
      </c>
      <c r="H257" s="182">
        <v>4.2000000000000003E-2</v>
      </c>
      <c r="I257" s="183"/>
      <c r="J257" s="184">
        <f>ROUND(I257*H257,2)</f>
        <v>0</v>
      </c>
      <c r="K257" s="180" t="s">
        <v>171</v>
      </c>
      <c r="L257" s="39"/>
      <c r="M257" s="185" t="s">
        <v>79</v>
      </c>
      <c r="N257" s="186" t="s">
        <v>51</v>
      </c>
      <c r="O257" s="64"/>
      <c r="P257" s="187">
        <f>O257*H257</f>
        <v>0</v>
      </c>
      <c r="Q257" s="187">
        <v>0.99734762160000001</v>
      </c>
      <c r="R257" s="187">
        <f>Q257*H257</f>
        <v>4.1888600107200004E-2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172</v>
      </c>
      <c r="AT257" s="189" t="s">
        <v>167</v>
      </c>
      <c r="AU257" s="189" t="s">
        <v>90</v>
      </c>
      <c r="AY257" s="16" t="s">
        <v>165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6" t="s">
        <v>88</v>
      </c>
      <c r="BK257" s="190">
        <f>ROUND(I257*H257,2)</f>
        <v>0</v>
      </c>
      <c r="BL257" s="16" t="s">
        <v>172</v>
      </c>
      <c r="BM257" s="189" t="s">
        <v>1831</v>
      </c>
    </row>
    <row r="258" spans="1:65" s="2" customFormat="1">
      <c r="A258" s="34"/>
      <c r="B258" s="35"/>
      <c r="C258" s="36"/>
      <c r="D258" s="191" t="s">
        <v>174</v>
      </c>
      <c r="E258" s="36"/>
      <c r="F258" s="192" t="s">
        <v>1832</v>
      </c>
      <c r="G258" s="36"/>
      <c r="H258" s="36"/>
      <c r="I258" s="193"/>
      <c r="J258" s="36"/>
      <c r="K258" s="36"/>
      <c r="L258" s="39"/>
      <c r="M258" s="194"/>
      <c r="N258" s="195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6" t="s">
        <v>174</v>
      </c>
      <c r="AU258" s="16" t="s">
        <v>90</v>
      </c>
    </row>
    <row r="259" spans="1:65" s="13" customFormat="1" ht="33.75">
      <c r="B259" s="196"/>
      <c r="C259" s="197"/>
      <c r="D259" s="198" t="s">
        <v>176</v>
      </c>
      <c r="E259" s="199" t="s">
        <v>79</v>
      </c>
      <c r="F259" s="200" t="s">
        <v>1833</v>
      </c>
      <c r="G259" s="197"/>
      <c r="H259" s="201">
        <v>4.2000000000000003E-2</v>
      </c>
      <c r="I259" s="202"/>
      <c r="J259" s="197"/>
      <c r="K259" s="197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176</v>
      </c>
      <c r="AU259" s="207" t="s">
        <v>90</v>
      </c>
      <c r="AV259" s="13" t="s">
        <v>90</v>
      </c>
      <c r="AW259" s="13" t="s">
        <v>39</v>
      </c>
      <c r="AX259" s="13" t="s">
        <v>81</v>
      </c>
      <c r="AY259" s="207" t="s">
        <v>165</v>
      </c>
    </row>
    <row r="260" spans="1:65" s="2" customFormat="1" ht="37.9" customHeight="1">
      <c r="A260" s="34"/>
      <c r="B260" s="35"/>
      <c r="C260" s="178" t="s">
        <v>481</v>
      </c>
      <c r="D260" s="178" t="s">
        <v>167</v>
      </c>
      <c r="E260" s="179" t="s">
        <v>1834</v>
      </c>
      <c r="F260" s="180" t="s">
        <v>1835</v>
      </c>
      <c r="G260" s="181" t="s">
        <v>232</v>
      </c>
      <c r="H260" s="182">
        <v>2</v>
      </c>
      <c r="I260" s="183"/>
      <c r="J260" s="184">
        <f>ROUND(I260*H260,2)</f>
        <v>0</v>
      </c>
      <c r="K260" s="180" t="s">
        <v>171</v>
      </c>
      <c r="L260" s="39"/>
      <c r="M260" s="185" t="s">
        <v>79</v>
      </c>
      <c r="N260" s="186" t="s">
        <v>51</v>
      </c>
      <c r="O260" s="64"/>
      <c r="P260" s="187">
        <f>O260*H260</f>
        <v>0</v>
      </c>
      <c r="Q260" s="187">
        <v>4.0000750000000002E-2</v>
      </c>
      <c r="R260" s="187">
        <f>Q260*H260</f>
        <v>8.0001500000000003E-2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172</v>
      </c>
      <c r="AT260" s="189" t="s">
        <v>167</v>
      </c>
      <c r="AU260" s="189" t="s">
        <v>90</v>
      </c>
      <c r="AY260" s="16" t="s">
        <v>165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6" t="s">
        <v>88</v>
      </c>
      <c r="BK260" s="190">
        <f>ROUND(I260*H260,2)</f>
        <v>0</v>
      </c>
      <c r="BL260" s="16" t="s">
        <v>172</v>
      </c>
      <c r="BM260" s="189" t="s">
        <v>1836</v>
      </c>
    </row>
    <row r="261" spans="1:65" s="2" customFormat="1">
      <c r="A261" s="34"/>
      <c r="B261" s="35"/>
      <c r="C261" s="36"/>
      <c r="D261" s="191" t="s">
        <v>174</v>
      </c>
      <c r="E261" s="36"/>
      <c r="F261" s="192" t="s">
        <v>1837</v>
      </c>
      <c r="G261" s="36"/>
      <c r="H261" s="36"/>
      <c r="I261" s="193"/>
      <c r="J261" s="36"/>
      <c r="K261" s="36"/>
      <c r="L261" s="39"/>
      <c r="M261" s="194"/>
      <c r="N261" s="195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6" t="s">
        <v>174</v>
      </c>
      <c r="AU261" s="16" t="s">
        <v>90</v>
      </c>
    </row>
    <row r="262" spans="1:65" s="13" customFormat="1">
      <c r="B262" s="196"/>
      <c r="C262" s="197"/>
      <c r="D262" s="198" t="s">
        <v>176</v>
      </c>
      <c r="E262" s="199" t="s">
        <v>79</v>
      </c>
      <c r="F262" s="200" t="s">
        <v>1838</v>
      </c>
      <c r="G262" s="197"/>
      <c r="H262" s="201">
        <v>2</v>
      </c>
      <c r="I262" s="202"/>
      <c r="J262" s="197"/>
      <c r="K262" s="197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176</v>
      </c>
      <c r="AU262" s="207" t="s">
        <v>90</v>
      </c>
      <c r="AV262" s="13" t="s">
        <v>90</v>
      </c>
      <c r="AW262" s="13" t="s">
        <v>39</v>
      </c>
      <c r="AX262" s="13" t="s">
        <v>81</v>
      </c>
      <c r="AY262" s="207" t="s">
        <v>165</v>
      </c>
    </row>
    <row r="263" spans="1:65" s="2" customFormat="1" ht="37.9" customHeight="1">
      <c r="A263" s="34"/>
      <c r="B263" s="35"/>
      <c r="C263" s="178" t="s">
        <v>487</v>
      </c>
      <c r="D263" s="178" t="s">
        <v>167</v>
      </c>
      <c r="E263" s="179" t="s">
        <v>1839</v>
      </c>
      <c r="F263" s="180" t="s">
        <v>1840</v>
      </c>
      <c r="G263" s="181" t="s">
        <v>232</v>
      </c>
      <c r="H263" s="182">
        <v>2</v>
      </c>
      <c r="I263" s="183"/>
      <c r="J263" s="184">
        <f>ROUND(I263*H263,2)</f>
        <v>0</v>
      </c>
      <c r="K263" s="180" t="s">
        <v>171</v>
      </c>
      <c r="L263" s="39"/>
      <c r="M263" s="185" t="s">
        <v>79</v>
      </c>
      <c r="N263" s="186" t="s">
        <v>51</v>
      </c>
      <c r="O263" s="64"/>
      <c r="P263" s="187">
        <f>O263*H263</f>
        <v>0</v>
      </c>
      <c r="Q263" s="187">
        <v>6.1988750000000004E-3</v>
      </c>
      <c r="R263" s="187">
        <f>Q263*H263</f>
        <v>1.2397750000000001E-2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172</v>
      </c>
      <c r="AT263" s="189" t="s">
        <v>167</v>
      </c>
      <c r="AU263" s="189" t="s">
        <v>90</v>
      </c>
      <c r="AY263" s="16" t="s">
        <v>165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6" t="s">
        <v>88</v>
      </c>
      <c r="BK263" s="190">
        <f>ROUND(I263*H263,2)</f>
        <v>0</v>
      </c>
      <c r="BL263" s="16" t="s">
        <v>172</v>
      </c>
      <c r="BM263" s="189" t="s">
        <v>1841</v>
      </c>
    </row>
    <row r="264" spans="1:65" s="2" customFormat="1">
      <c r="A264" s="34"/>
      <c r="B264" s="35"/>
      <c r="C264" s="36"/>
      <c r="D264" s="191" t="s">
        <v>174</v>
      </c>
      <c r="E264" s="36"/>
      <c r="F264" s="192" t="s">
        <v>1842</v>
      </c>
      <c r="G264" s="36"/>
      <c r="H264" s="36"/>
      <c r="I264" s="193"/>
      <c r="J264" s="36"/>
      <c r="K264" s="36"/>
      <c r="L264" s="39"/>
      <c r="M264" s="194"/>
      <c r="N264" s="195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6" t="s">
        <v>174</v>
      </c>
      <c r="AU264" s="16" t="s">
        <v>90</v>
      </c>
    </row>
    <row r="265" spans="1:65" s="13" customFormat="1">
      <c r="B265" s="196"/>
      <c r="C265" s="197"/>
      <c r="D265" s="198" t="s">
        <v>176</v>
      </c>
      <c r="E265" s="199" t="s">
        <v>79</v>
      </c>
      <c r="F265" s="200" t="s">
        <v>1838</v>
      </c>
      <c r="G265" s="197"/>
      <c r="H265" s="201">
        <v>2</v>
      </c>
      <c r="I265" s="202"/>
      <c r="J265" s="197"/>
      <c r="K265" s="197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176</v>
      </c>
      <c r="AU265" s="207" t="s">
        <v>90</v>
      </c>
      <c r="AV265" s="13" t="s">
        <v>90</v>
      </c>
      <c r="AW265" s="13" t="s">
        <v>39</v>
      </c>
      <c r="AX265" s="13" t="s">
        <v>81</v>
      </c>
      <c r="AY265" s="207" t="s">
        <v>165</v>
      </c>
    </row>
    <row r="266" spans="1:65" s="2" customFormat="1" ht="44.25" customHeight="1">
      <c r="A266" s="34"/>
      <c r="B266" s="35"/>
      <c r="C266" s="178" t="s">
        <v>492</v>
      </c>
      <c r="D266" s="178" t="s">
        <v>167</v>
      </c>
      <c r="E266" s="179" t="s">
        <v>1843</v>
      </c>
      <c r="F266" s="180" t="s">
        <v>1844</v>
      </c>
      <c r="G266" s="181" t="s">
        <v>232</v>
      </c>
      <c r="H266" s="182">
        <v>2</v>
      </c>
      <c r="I266" s="183"/>
      <c r="J266" s="184">
        <f>ROUND(I266*H266,2)</f>
        <v>0</v>
      </c>
      <c r="K266" s="180" t="s">
        <v>171</v>
      </c>
      <c r="L266" s="39"/>
      <c r="M266" s="185" t="s">
        <v>79</v>
      </c>
      <c r="N266" s="186" t="s">
        <v>51</v>
      </c>
      <c r="O266" s="64"/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172</v>
      </c>
      <c r="AT266" s="189" t="s">
        <v>167</v>
      </c>
      <c r="AU266" s="189" t="s">
        <v>90</v>
      </c>
      <c r="AY266" s="16" t="s">
        <v>165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6" t="s">
        <v>88</v>
      </c>
      <c r="BK266" s="190">
        <f>ROUND(I266*H266,2)</f>
        <v>0</v>
      </c>
      <c r="BL266" s="16" t="s">
        <v>172</v>
      </c>
      <c r="BM266" s="189" t="s">
        <v>1845</v>
      </c>
    </row>
    <row r="267" spans="1:65" s="2" customFormat="1">
      <c r="A267" s="34"/>
      <c r="B267" s="35"/>
      <c r="C267" s="36"/>
      <c r="D267" s="191" t="s">
        <v>174</v>
      </c>
      <c r="E267" s="36"/>
      <c r="F267" s="192" t="s">
        <v>1846</v>
      </c>
      <c r="G267" s="36"/>
      <c r="H267" s="36"/>
      <c r="I267" s="193"/>
      <c r="J267" s="36"/>
      <c r="K267" s="36"/>
      <c r="L267" s="39"/>
      <c r="M267" s="194"/>
      <c r="N267" s="195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6" t="s">
        <v>174</v>
      </c>
      <c r="AU267" s="16" t="s">
        <v>90</v>
      </c>
    </row>
    <row r="268" spans="1:65" s="13" customFormat="1">
      <c r="B268" s="196"/>
      <c r="C268" s="197"/>
      <c r="D268" s="198" t="s">
        <v>176</v>
      </c>
      <c r="E268" s="199" t="s">
        <v>79</v>
      </c>
      <c r="F268" s="200" t="s">
        <v>1838</v>
      </c>
      <c r="G268" s="197"/>
      <c r="H268" s="201">
        <v>2</v>
      </c>
      <c r="I268" s="202"/>
      <c r="J268" s="197"/>
      <c r="K268" s="197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176</v>
      </c>
      <c r="AU268" s="207" t="s">
        <v>90</v>
      </c>
      <c r="AV268" s="13" t="s">
        <v>90</v>
      </c>
      <c r="AW268" s="13" t="s">
        <v>39</v>
      </c>
      <c r="AX268" s="13" t="s">
        <v>81</v>
      </c>
      <c r="AY268" s="207" t="s">
        <v>165</v>
      </c>
    </row>
    <row r="269" spans="1:65" s="2" customFormat="1" ht="33" customHeight="1">
      <c r="A269" s="34"/>
      <c r="B269" s="35"/>
      <c r="C269" s="178" t="s">
        <v>498</v>
      </c>
      <c r="D269" s="178" t="s">
        <v>167</v>
      </c>
      <c r="E269" s="179" t="s">
        <v>1847</v>
      </c>
      <c r="F269" s="180" t="s">
        <v>1848</v>
      </c>
      <c r="G269" s="181" t="s">
        <v>232</v>
      </c>
      <c r="H269" s="182">
        <v>2</v>
      </c>
      <c r="I269" s="183"/>
      <c r="J269" s="184">
        <f>ROUND(I269*H269,2)</f>
        <v>0</v>
      </c>
      <c r="K269" s="180" t="s">
        <v>171</v>
      </c>
      <c r="L269" s="39"/>
      <c r="M269" s="185" t="s">
        <v>79</v>
      </c>
      <c r="N269" s="186" t="s">
        <v>51</v>
      </c>
      <c r="O269" s="64"/>
      <c r="P269" s="187">
        <f>O269*H269</f>
        <v>0</v>
      </c>
      <c r="Q269" s="187">
        <v>9.5949999999999996E-4</v>
      </c>
      <c r="R269" s="187">
        <f>Q269*H269</f>
        <v>1.9189999999999999E-3</v>
      </c>
      <c r="S269" s="187">
        <v>0</v>
      </c>
      <c r="T269" s="18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9" t="s">
        <v>172</v>
      </c>
      <c r="AT269" s="189" t="s">
        <v>167</v>
      </c>
      <c r="AU269" s="189" t="s">
        <v>90</v>
      </c>
      <c r="AY269" s="16" t="s">
        <v>165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6" t="s">
        <v>88</v>
      </c>
      <c r="BK269" s="190">
        <f>ROUND(I269*H269,2)</f>
        <v>0</v>
      </c>
      <c r="BL269" s="16" t="s">
        <v>172</v>
      </c>
      <c r="BM269" s="189" t="s">
        <v>1849</v>
      </c>
    </row>
    <row r="270" spans="1:65" s="2" customFormat="1">
      <c r="A270" s="34"/>
      <c r="B270" s="35"/>
      <c r="C270" s="36"/>
      <c r="D270" s="191" t="s">
        <v>174</v>
      </c>
      <c r="E270" s="36"/>
      <c r="F270" s="192" t="s">
        <v>1850</v>
      </c>
      <c r="G270" s="36"/>
      <c r="H270" s="36"/>
      <c r="I270" s="193"/>
      <c r="J270" s="36"/>
      <c r="K270" s="36"/>
      <c r="L270" s="39"/>
      <c r="M270" s="194"/>
      <c r="N270" s="195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6" t="s">
        <v>174</v>
      </c>
      <c r="AU270" s="16" t="s">
        <v>90</v>
      </c>
    </row>
    <row r="271" spans="1:65" s="13" customFormat="1">
      <c r="B271" s="196"/>
      <c r="C271" s="197"/>
      <c r="D271" s="198" t="s">
        <v>176</v>
      </c>
      <c r="E271" s="199" t="s">
        <v>79</v>
      </c>
      <c r="F271" s="200" t="s">
        <v>1838</v>
      </c>
      <c r="G271" s="197"/>
      <c r="H271" s="201">
        <v>2</v>
      </c>
      <c r="I271" s="202"/>
      <c r="J271" s="197"/>
      <c r="K271" s="197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176</v>
      </c>
      <c r="AU271" s="207" t="s">
        <v>90</v>
      </c>
      <c r="AV271" s="13" t="s">
        <v>90</v>
      </c>
      <c r="AW271" s="13" t="s">
        <v>39</v>
      </c>
      <c r="AX271" s="13" t="s">
        <v>81</v>
      </c>
      <c r="AY271" s="207" t="s">
        <v>165</v>
      </c>
    </row>
    <row r="272" spans="1:65" s="2" customFormat="1" ht="37.9" customHeight="1">
      <c r="A272" s="34"/>
      <c r="B272" s="35"/>
      <c r="C272" s="178" t="s">
        <v>503</v>
      </c>
      <c r="D272" s="178" t="s">
        <v>167</v>
      </c>
      <c r="E272" s="179" t="s">
        <v>1851</v>
      </c>
      <c r="F272" s="180" t="s">
        <v>1852</v>
      </c>
      <c r="G272" s="181" t="s">
        <v>232</v>
      </c>
      <c r="H272" s="182">
        <v>1</v>
      </c>
      <c r="I272" s="183"/>
      <c r="J272" s="184">
        <f>ROUND(I272*H272,2)</f>
        <v>0</v>
      </c>
      <c r="K272" s="180" t="s">
        <v>171</v>
      </c>
      <c r="L272" s="39"/>
      <c r="M272" s="185" t="s">
        <v>79</v>
      </c>
      <c r="N272" s="186" t="s">
        <v>51</v>
      </c>
      <c r="O272" s="64"/>
      <c r="P272" s="187">
        <f>O272*H272</f>
        <v>0</v>
      </c>
      <c r="Q272" s="187">
        <v>5.8029999999999998E-2</v>
      </c>
      <c r="R272" s="187">
        <f>Q272*H272</f>
        <v>5.8029999999999998E-2</v>
      </c>
      <c r="S272" s="187">
        <v>0</v>
      </c>
      <c r="T272" s="18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172</v>
      </c>
      <c r="AT272" s="189" t="s">
        <v>167</v>
      </c>
      <c r="AU272" s="189" t="s">
        <v>90</v>
      </c>
      <c r="AY272" s="16" t="s">
        <v>165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6" t="s">
        <v>88</v>
      </c>
      <c r="BK272" s="190">
        <f>ROUND(I272*H272,2)</f>
        <v>0</v>
      </c>
      <c r="BL272" s="16" t="s">
        <v>172</v>
      </c>
      <c r="BM272" s="189" t="s">
        <v>1853</v>
      </c>
    </row>
    <row r="273" spans="1:65" s="2" customFormat="1">
      <c r="A273" s="34"/>
      <c r="B273" s="35"/>
      <c r="C273" s="36"/>
      <c r="D273" s="191" t="s">
        <v>174</v>
      </c>
      <c r="E273" s="36"/>
      <c r="F273" s="192" t="s">
        <v>1854</v>
      </c>
      <c r="G273" s="36"/>
      <c r="H273" s="36"/>
      <c r="I273" s="193"/>
      <c r="J273" s="36"/>
      <c r="K273" s="36"/>
      <c r="L273" s="39"/>
      <c r="M273" s="194"/>
      <c r="N273" s="195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6" t="s">
        <v>174</v>
      </c>
      <c r="AU273" s="16" t="s">
        <v>90</v>
      </c>
    </row>
    <row r="274" spans="1:65" s="13" customFormat="1">
      <c r="B274" s="196"/>
      <c r="C274" s="197"/>
      <c r="D274" s="198" t="s">
        <v>176</v>
      </c>
      <c r="E274" s="199" t="s">
        <v>79</v>
      </c>
      <c r="F274" s="200" t="s">
        <v>1855</v>
      </c>
      <c r="G274" s="197"/>
      <c r="H274" s="201">
        <v>1</v>
      </c>
      <c r="I274" s="202"/>
      <c r="J274" s="197"/>
      <c r="K274" s="197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176</v>
      </c>
      <c r="AU274" s="207" t="s">
        <v>90</v>
      </c>
      <c r="AV274" s="13" t="s">
        <v>90</v>
      </c>
      <c r="AW274" s="13" t="s">
        <v>39</v>
      </c>
      <c r="AX274" s="13" t="s">
        <v>81</v>
      </c>
      <c r="AY274" s="207" t="s">
        <v>165</v>
      </c>
    </row>
    <row r="275" spans="1:65" s="2" customFormat="1" ht="37.9" customHeight="1">
      <c r="A275" s="34"/>
      <c r="B275" s="35"/>
      <c r="C275" s="178" t="s">
        <v>509</v>
      </c>
      <c r="D275" s="178" t="s">
        <v>167</v>
      </c>
      <c r="E275" s="179" t="s">
        <v>1856</v>
      </c>
      <c r="F275" s="180" t="s">
        <v>1857</v>
      </c>
      <c r="G275" s="181" t="s">
        <v>232</v>
      </c>
      <c r="H275" s="182">
        <v>1</v>
      </c>
      <c r="I275" s="183"/>
      <c r="J275" s="184">
        <f>ROUND(I275*H275,2)</f>
        <v>0</v>
      </c>
      <c r="K275" s="180" t="s">
        <v>171</v>
      </c>
      <c r="L275" s="39"/>
      <c r="M275" s="185" t="s">
        <v>79</v>
      </c>
      <c r="N275" s="186" t="s">
        <v>51</v>
      </c>
      <c r="O275" s="64"/>
      <c r="P275" s="187">
        <f>O275*H275</f>
        <v>0</v>
      </c>
      <c r="Q275" s="187">
        <v>1.136E-2</v>
      </c>
      <c r="R275" s="187">
        <f>Q275*H275</f>
        <v>1.136E-2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172</v>
      </c>
      <c r="AT275" s="189" t="s">
        <v>167</v>
      </c>
      <c r="AU275" s="189" t="s">
        <v>90</v>
      </c>
      <c r="AY275" s="16" t="s">
        <v>165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6" t="s">
        <v>88</v>
      </c>
      <c r="BK275" s="190">
        <f>ROUND(I275*H275,2)</f>
        <v>0</v>
      </c>
      <c r="BL275" s="16" t="s">
        <v>172</v>
      </c>
      <c r="BM275" s="189" t="s">
        <v>1858</v>
      </c>
    </row>
    <row r="276" spans="1:65" s="2" customFormat="1">
      <c r="A276" s="34"/>
      <c r="B276" s="35"/>
      <c r="C276" s="36"/>
      <c r="D276" s="191" t="s">
        <v>174</v>
      </c>
      <c r="E276" s="36"/>
      <c r="F276" s="192" t="s">
        <v>1859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6" t="s">
        <v>174</v>
      </c>
      <c r="AU276" s="16" t="s">
        <v>90</v>
      </c>
    </row>
    <row r="277" spans="1:65" s="13" customFormat="1">
      <c r="B277" s="196"/>
      <c r="C277" s="197"/>
      <c r="D277" s="198" t="s">
        <v>176</v>
      </c>
      <c r="E277" s="199" t="s">
        <v>79</v>
      </c>
      <c r="F277" s="200" t="s">
        <v>1855</v>
      </c>
      <c r="G277" s="197"/>
      <c r="H277" s="201">
        <v>1</v>
      </c>
      <c r="I277" s="202"/>
      <c r="J277" s="197"/>
      <c r="K277" s="197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176</v>
      </c>
      <c r="AU277" s="207" t="s">
        <v>90</v>
      </c>
      <c r="AV277" s="13" t="s">
        <v>90</v>
      </c>
      <c r="AW277" s="13" t="s">
        <v>39</v>
      </c>
      <c r="AX277" s="13" t="s">
        <v>81</v>
      </c>
      <c r="AY277" s="207" t="s">
        <v>165</v>
      </c>
    </row>
    <row r="278" spans="1:65" s="2" customFormat="1" ht="44.25" customHeight="1">
      <c r="A278" s="34"/>
      <c r="B278" s="35"/>
      <c r="C278" s="178" t="s">
        <v>515</v>
      </c>
      <c r="D278" s="178" t="s">
        <v>167</v>
      </c>
      <c r="E278" s="179" t="s">
        <v>1860</v>
      </c>
      <c r="F278" s="180" t="s">
        <v>1861</v>
      </c>
      <c r="G278" s="181" t="s">
        <v>232</v>
      </c>
      <c r="H278" s="182">
        <v>1</v>
      </c>
      <c r="I278" s="183"/>
      <c r="J278" s="184">
        <f>ROUND(I278*H278,2)</f>
        <v>0</v>
      </c>
      <c r="K278" s="180" t="s">
        <v>171</v>
      </c>
      <c r="L278" s="39"/>
      <c r="M278" s="185" t="s">
        <v>79</v>
      </c>
      <c r="N278" s="186" t="s">
        <v>51</v>
      </c>
      <c r="O278" s="64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172</v>
      </c>
      <c r="AT278" s="189" t="s">
        <v>167</v>
      </c>
      <c r="AU278" s="189" t="s">
        <v>90</v>
      </c>
      <c r="AY278" s="16" t="s">
        <v>165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6" t="s">
        <v>88</v>
      </c>
      <c r="BK278" s="190">
        <f>ROUND(I278*H278,2)</f>
        <v>0</v>
      </c>
      <c r="BL278" s="16" t="s">
        <v>172</v>
      </c>
      <c r="BM278" s="189" t="s">
        <v>1862</v>
      </c>
    </row>
    <row r="279" spans="1:65" s="2" customFormat="1">
      <c r="A279" s="34"/>
      <c r="B279" s="35"/>
      <c r="C279" s="36"/>
      <c r="D279" s="191" t="s">
        <v>174</v>
      </c>
      <c r="E279" s="36"/>
      <c r="F279" s="192" t="s">
        <v>1863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6" t="s">
        <v>174</v>
      </c>
      <c r="AU279" s="16" t="s">
        <v>90</v>
      </c>
    </row>
    <row r="280" spans="1:65" s="13" customFormat="1">
      <c r="B280" s="196"/>
      <c r="C280" s="197"/>
      <c r="D280" s="198" t="s">
        <v>176</v>
      </c>
      <c r="E280" s="199" t="s">
        <v>79</v>
      </c>
      <c r="F280" s="200" t="s">
        <v>1855</v>
      </c>
      <c r="G280" s="197"/>
      <c r="H280" s="201">
        <v>1</v>
      </c>
      <c r="I280" s="202"/>
      <c r="J280" s="197"/>
      <c r="K280" s="197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176</v>
      </c>
      <c r="AU280" s="207" t="s">
        <v>90</v>
      </c>
      <c r="AV280" s="13" t="s">
        <v>90</v>
      </c>
      <c r="AW280" s="13" t="s">
        <v>39</v>
      </c>
      <c r="AX280" s="13" t="s">
        <v>81</v>
      </c>
      <c r="AY280" s="207" t="s">
        <v>165</v>
      </c>
    </row>
    <row r="281" spans="1:65" s="2" customFormat="1" ht="37.9" customHeight="1">
      <c r="A281" s="34"/>
      <c r="B281" s="35"/>
      <c r="C281" s="178" t="s">
        <v>521</v>
      </c>
      <c r="D281" s="178" t="s">
        <v>167</v>
      </c>
      <c r="E281" s="179" t="s">
        <v>1864</v>
      </c>
      <c r="F281" s="180" t="s">
        <v>1865</v>
      </c>
      <c r="G281" s="181" t="s">
        <v>232</v>
      </c>
      <c r="H281" s="182">
        <v>1</v>
      </c>
      <c r="I281" s="183"/>
      <c r="J281" s="184">
        <f>ROUND(I281*H281,2)</f>
        <v>0</v>
      </c>
      <c r="K281" s="180" t="s">
        <v>171</v>
      </c>
      <c r="L281" s="39"/>
      <c r="M281" s="185" t="s">
        <v>79</v>
      </c>
      <c r="N281" s="186" t="s">
        <v>51</v>
      </c>
      <c r="O281" s="64"/>
      <c r="P281" s="187">
        <f>O281*H281</f>
        <v>0</v>
      </c>
      <c r="Q281" s="187">
        <v>2.6800000000000001E-3</v>
      </c>
      <c r="R281" s="187">
        <f>Q281*H281</f>
        <v>2.6800000000000001E-3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172</v>
      </c>
      <c r="AT281" s="189" t="s">
        <v>167</v>
      </c>
      <c r="AU281" s="189" t="s">
        <v>90</v>
      </c>
      <c r="AY281" s="16" t="s">
        <v>165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6" t="s">
        <v>88</v>
      </c>
      <c r="BK281" s="190">
        <f>ROUND(I281*H281,2)</f>
        <v>0</v>
      </c>
      <c r="BL281" s="16" t="s">
        <v>172</v>
      </c>
      <c r="BM281" s="189" t="s">
        <v>1866</v>
      </c>
    </row>
    <row r="282" spans="1:65" s="2" customFormat="1">
      <c r="A282" s="34"/>
      <c r="B282" s="35"/>
      <c r="C282" s="36"/>
      <c r="D282" s="191" t="s">
        <v>174</v>
      </c>
      <c r="E282" s="36"/>
      <c r="F282" s="192" t="s">
        <v>1867</v>
      </c>
      <c r="G282" s="36"/>
      <c r="H282" s="36"/>
      <c r="I282" s="193"/>
      <c r="J282" s="36"/>
      <c r="K282" s="36"/>
      <c r="L282" s="39"/>
      <c r="M282" s="194"/>
      <c r="N282" s="195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6" t="s">
        <v>174</v>
      </c>
      <c r="AU282" s="16" t="s">
        <v>90</v>
      </c>
    </row>
    <row r="283" spans="1:65" s="13" customFormat="1">
      <c r="B283" s="196"/>
      <c r="C283" s="197"/>
      <c r="D283" s="198" t="s">
        <v>176</v>
      </c>
      <c r="E283" s="199" t="s">
        <v>79</v>
      </c>
      <c r="F283" s="200" t="s">
        <v>1855</v>
      </c>
      <c r="G283" s="197"/>
      <c r="H283" s="201">
        <v>1</v>
      </c>
      <c r="I283" s="202"/>
      <c r="J283" s="197"/>
      <c r="K283" s="197"/>
      <c r="L283" s="203"/>
      <c r="M283" s="204"/>
      <c r="N283" s="205"/>
      <c r="O283" s="205"/>
      <c r="P283" s="205"/>
      <c r="Q283" s="205"/>
      <c r="R283" s="205"/>
      <c r="S283" s="205"/>
      <c r="T283" s="206"/>
      <c r="AT283" s="207" t="s">
        <v>176</v>
      </c>
      <c r="AU283" s="207" t="s">
        <v>90</v>
      </c>
      <c r="AV283" s="13" t="s">
        <v>90</v>
      </c>
      <c r="AW283" s="13" t="s">
        <v>39</v>
      </c>
      <c r="AX283" s="13" t="s">
        <v>81</v>
      </c>
      <c r="AY283" s="207" t="s">
        <v>165</v>
      </c>
    </row>
    <row r="284" spans="1:65" s="2" customFormat="1" ht="24.2" customHeight="1">
      <c r="A284" s="34"/>
      <c r="B284" s="35"/>
      <c r="C284" s="178" t="s">
        <v>527</v>
      </c>
      <c r="D284" s="178" t="s">
        <v>167</v>
      </c>
      <c r="E284" s="179" t="s">
        <v>1868</v>
      </c>
      <c r="F284" s="180" t="s">
        <v>1869</v>
      </c>
      <c r="G284" s="181" t="s">
        <v>232</v>
      </c>
      <c r="H284" s="182">
        <v>1</v>
      </c>
      <c r="I284" s="183"/>
      <c r="J284" s="184">
        <f>ROUND(I284*H284,2)</f>
        <v>0</v>
      </c>
      <c r="K284" s="180" t="s">
        <v>171</v>
      </c>
      <c r="L284" s="39"/>
      <c r="M284" s="185" t="s">
        <v>79</v>
      </c>
      <c r="N284" s="186" t="s">
        <v>51</v>
      </c>
      <c r="O284" s="64"/>
      <c r="P284" s="187">
        <f>O284*H284</f>
        <v>0</v>
      </c>
      <c r="Q284" s="187">
        <v>0.217338</v>
      </c>
      <c r="R284" s="187">
        <f>Q284*H284</f>
        <v>0.217338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172</v>
      </c>
      <c r="AT284" s="189" t="s">
        <v>167</v>
      </c>
      <c r="AU284" s="189" t="s">
        <v>90</v>
      </c>
      <c r="AY284" s="16" t="s">
        <v>165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6" t="s">
        <v>88</v>
      </c>
      <c r="BK284" s="190">
        <f>ROUND(I284*H284,2)</f>
        <v>0</v>
      </c>
      <c r="BL284" s="16" t="s">
        <v>172</v>
      </c>
      <c r="BM284" s="189" t="s">
        <v>1870</v>
      </c>
    </row>
    <row r="285" spans="1:65" s="2" customFormat="1">
      <c r="A285" s="34"/>
      <c r="B285" s="35"/>
      <c r="C285" s="36"/>
      <c r="D285" s="191" t="s">
        <v>174</v>
      </c>
      <c r="E285" s="36"/>
      <c r="F285" s="192" t="s">
        <v>1871</v>
      </c>
      <c r="G285" s="36"/>
      <c r="H285" s="36"/>
      <c r="I285" s="193"/>
      <c r="J285" s="36"/>
      <c r="K285" s="36"/>
      <c r="L285" s="39"/>
      <c r="M285" s="194"/>
      <c r="N285" s="19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6" t="s">
        <v>174</v>
      </c>
      <c r="AU285" s="16" t="s">
        <v>90</v>
      </c>
    </row>
    <row r="286" spans="1:65" s="2" customFormat="1" ht="24.2" customHeight="1">
      <c r="A286" s="34"/>
      <c r="B286" s="35"/>
      <c r="C286" s="208" t="s">
        <v>533</v>
      </c>
      <c r="D286" s="208" t="s">
        <v>322</v>
      </c>
      <c r="E286" s="209" t="s">
        <v>1872</v>
      </c>
      <c r="F286" s="210" t="s">
        <v>1873</v>
      </c>
      <c r="G286" s="211" t="s">
        <v>232</v>
      </c>
      <c r="H286" s="212">
        <v>1</v>
      </c>
      <c r="I286" s="213"/>
      <c r="J286" s="214">
        <f>ROUND(I286*H286,2)</f>
        <v>0</v>
      </c>
      <c r="K286" s="210" t="s">
        <v>171</v>
      </c>
      <c r="L286" s="215"/>
      <c r="M286" s="216" t="s">
        <v>79</v>
      </c>
      <c r="N286" s="217" t="s">
        <v>51</v>
      </c>
      <c r="O286" s="64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218</v>
      </c>
      <c r="AT286" s="189" t="s">
        <v>322</v>
      </c>
      <c r="AU286" s="189" t="s">
        <v>90</v>
      </c>
      <c r="AY286" s="16" t="s">
        <v>165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6" t="s">
        <v>88</v>
      </c>
      <c r="BK286" s="190">
        <f>ROUND(I286*H286,2)</f>
        <v>0</v>
      </c>
      <c r="BL286" s="16" t="s">
        <v>172</v>
      </c>
      <c r="BM286" s="189" t="s">
        <v>1874</v>
      </c>
    </row>
    <row r="287" spans="1:65" s="13" customFormat="1">
      <c r="B287" s="196"/>
      <c r="C287" s="197"/>
      <c r="D287" s="198" t="s">
        <v>176</v>
      </c>
      <c r="E287" s="199" t="s">
        <v>79</v>
      </c>
      <c r="F287" s="200" t="s">
        <v>1875</v>
      </c>
      <c r="G287" s="197"/>
      <c r="H287" s="201">
        <v>1</v>
      </c>
      <c r="I287" s="202"/>
      <c r="J287" s="197"/>
      <c r="K287" s="197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176</v>
      </c>
      <c r="AU287" s="207" t="s">
        <v>90</v>
      </c>
      <c r="AV287" s="13" t="s">
        <v>90</v>
      </c>
      <c r="AW287" s="13" t="s">
        <v>39</v>
      </c>
      <c r="AX287" s="13" t="s">
        <v>88</v>
      </c>
      <c r="AY287" s="207" t="s">
        <v>165</v>
      </c>
    </row>
    <row r="288" spans="1:65" s="12" customFormat="1" ht="22.9" customHeight="1">
      <c r="B288" s="162"/>
      <c r="C288" s="163"/>
      <c r="D288" s="164" t="s">
        <v>80</v>
      </c>
      <c r="E288" s="176" t="s">
        <v>223</v>
      </c>
      <c r="F288" s="176" t="s">
        <v>339</v>
      </c>
      <c r="G288" s="163"/>
      <c r="H288" s="163"/>
      <c r="I288" s="166"/>
      <c r="J288" s="177">
        <f>BK288</f>
        <v>0</v>
      </c>
      <c r="K288" s="163"/>
      <c r="L288" s="168"/>
      <c r="M288" s="169"/>
      <c r="N288" s="170"/>
      <c r="O288" s="170"/>
      <c r="P288" s="171">
        <f>SUM(P289:P297)</f>
        <v>0</v>
      </c>
      <c r="Q288" s="170"/>
      <c r="R288" s="171">
        <f>SUM(R289:R297)</f>
        <v>8.0389734300000004</v>
      </c>
      <c r="S288" s="170"/>
      <c r="T288" s="172">
        <f>SUM(T289:T297)</f>
        <v>0</v>
      </c>
      <c r="AR288" s="173" t="s">
        <v>88</v>
      </c>
      <c r="AT288" s="174" t="s">
        <v>80</v>
      </c>
      <c r="AU288" s="174" t="s">
        <v>88</v>
      </c>
      <c r="AY288" s="173" t="s">
        <v>165</v>
      </c>
      <c r="BK288" s="175">
        <f>SUM(BK289:BK297)</f>
        <v>0</v>
      </c>
    </row>
    <row r="289" spans="1:65" s="2" customFormat="1" ht="44.25" customHeight="1">
      <c r="A289" s="34"/>
      <c r="B289" s="35"/>
      <c r="C289" s="178" t="s">
        <v>538</v>
      </c>
      <c r="D289" s="178" t="s">
        <v>167</v>
      </c>
      <c r="E289" s="179" t="s">
        <v>341</v>
      </c>
      <c r="F289" s="180" t="s">
        <v>342</v>
      </c>
      <c r="G289" s="181" t="s">
        <v>343</v>
      </c>
      <c r="H289" s="182">
        <v>44.954999999999998</v>
      </c>
      <c r="I289" s="183"/>
      <c r="J289" s="184">
        <f>ROUND(I289*H289,2)</f>
        <v>0</v>
      </c>
      <c r="K289" s="180" t="s">
        <v>171</v>
      </c>
      <c r="L289" s="39"/>
      <c r="M289" s="185" t="s">
        <v>79</v>
      </c>
      <c r="N289" s="186" t="s">
        <v>51</v>
      </c>
      <c r="O289" s="64"/>
      <c r="P289" s="187">
        <f>O289*H289</f>
        <v>0</v>
      </c>
      <c r="Q289" s="187">
        <v>0.10094599999999999</v>
      </c>
      <c r="R289" s="187">
        <f>Q289*H289</f>
        <v>4.5380274299999996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172</v>
      </c>
      <c r="AT289" s="189" t="s">
        <v>167</v>
      </c>
      <c r="AU289" s="189" t="s">
        <v>90</v>
      </c>
      <c r="AY289" s="16" t="s">
        <v>165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6" t="s">
        <v>88</v>
      </c>
      <c r="BK289" s="190">
        <f>ROUND(I289*H289,2)</f>
        <v>0</v>
      </c>
      <c r="BL289" s="16" t="s">
        <v>172</v>
      </c>
      <c r="BM289" s="189" t="s">
        <v>1876</v>
      </c>
    </row>
    <row r="290" spans="1:65" s="2" customFormat="1">
      <c r="A290" s="34"/>
      <c r="B290" s="35"/>
      <c r="C290" s="36"/>
      <c r="D290" s="191" t="s">
        <v>174</v>
      </c>
      <c r="E290" s="36"/>
      <c r="F290" s="192" t="s">
        <v>345</v>
      </c>
      <c r="G290" s="36"/>
      <c r="H290" s="36"/>
      <c r="I290" s="193"/>
      <c r="J290" s="36"/>
      <c r="K290" s="36"/>
      <c r="L290" s="39"/>
      <c r="M290" s="194"/>
      <c r="N290" s="19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6" t="s">
        <v>174</v>
      </c>
      <c r="AU290" s="16" t="s">
        <v>90</v>
      </c>
    </row>
    <row r="291" spans="1:65" s="13" customFormat="1">
      <c r="B291" s="196"/>
      <c r="C291" s="197"/>
      <c r="D291" s="198" t="s">
        <v>176</v>
      </c>
      <c r="E291" s="199" t="s">
        <v>79</v>
      </c>
      <c r="F291" s="200" t="s">
        <v>1877</v>
      </c>
      <c r="G291" s="197"/>
      <c r="H291" s="201">
        <v>44.954999999999998</v>
      </c>
      <c r="I291" s="202"/>
      <c r="J291" s="197"/>
      <c r="K291" s="197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176</v>
      </c>
      <c r="AU291" s="207" t="s">
        <v>90</v>
      </c>
      <c r="AV291" s="13" t="s">
        <v>90</v>
      </c>
      <c r="AW291" s="13" t="s">
        <v>39</v>
      </c>
      <c r="AX291" s="13" t="s">
        <v>81</v>
      </c>
      <c r="AY291" s="207" t="s">
        <v>165</v>
      </c>
    </row>
    <row r="292" spans="1:65" s="2" customFormat="1" ht="21.75" customHeight="1">
      <c r="A292" s="34"/>
      <c r="B292" s="35"/>
      <c r="C292" s="208" t="s">
        <v>544</v>
      </c>
      <c r="D292" s="208" t="s">
        <v>322</v>
      </c>
      <c r="E292" s="209" t="s">
        <v>1878</v>
      </c>
      <c r="F292" s="210" t="s">
        <v>1879</v>
      </c>
      <c r="G292" s="211" t="s">
        <v>343</v>
      </c>
      <c r="H292" s="212">
        <v>47.203000000000003</v>
      </c>
      <c r="I292" s="213"/>
      <c r="J292" s="214">
        <f>ROUND(I292*H292,2)</f>
        <v>0</v>
      </c>
      <c r="K292" s="210" t="s">
        <v>171</v>
      </c>
      <c r="L292" s="215"/>
      <c r="M292" s="216" t="s">
        <v>79</v>
      </c>
      <c r="N292" s="217" t="s">
        <v>51</v>
      </c>
      <c r="O292" s="64"/>
      <c r="P292" s="187">
        <f>O292*H292</f>
        <v>0</v>
      </c>
      <c r="Q292" s="187">
        <v>2.1999999999999999E-2</v>
      </c>
      <c r="R292" s="187">
        <f>Q292*H292</f>
        <v>1.0384660000000001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218</v>
      </c>
      <c r="AT292" s="189" t="s">
        <v>322</v>
      </c>
      <c r="AU292" s="189" t="s">
        <v>90</v>
      </c>
      <c r="AY292" s="16" t="s">
        <v>165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6" t="s">
        <v>88</v>
      </c>
      <c r="BK292" s="190">
        <f>ROUND(I292*H292,2)</f>
        <v>0</v>
      </c>
      <c r="BL292" s="16" t="s">
        <v>172</v>
      </c>
      <c r="BM292" s="189" t="s">
        <v>1880</v>
      </c>
    </row>
    <row r="293" spans="1:65" s="13" customFormat="1">
      <c r="B293" s="196"/>
      <c r="C293" s="197"/>
      <c r="D293" s="198" t="s">
        <v>176</v>
      </c>
      <c r="E293" s="197"/>
      <c r="F293" s="200" t="s">
        <v>1881</v>
      </c>
      <c r="G293" s="197"/>
      <c r="H293" s="201">
        <v>47.203000000000003</v>
      </c>
      <c r="I293" s="202"/>
      <c r="J293" s="197"/>
      <c r="K293" s="197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176</v>
      </c>
      <c r="AU293" s="207" t="s">
        <v>90</v>
      </c>
      <c r="AV293" s="13" t="s">
        <v>90</v>
      </c>
      <c r="AW293" s="13" t="s">
        <v>4</v>
      </c>
      <c r="AX293" s="13" t="s">
        <v>88</v>
      </c>
      <c r="AY293" s="207" t="s">
        <v>165</v>
      </c>
    </row>
    <row r="294" spans="1:65" s="2" customFormat="1" ht="24.2" customHeight="1">
      <c r="A294" s="34"/>
      <c r="B294" s="35"/>
      <c r="C294" s="178" t="s">
        <v>550</v>
      </c>
      <c r="D294" s="178" t="s">
        <v>167</v>
      </c>
      <c r="E294" s="179" t="s">
        <v>1882</v>
      </c>
      <c r="F294" s="180" t="s">
        <v>1883</v>
      </c>
      <c r="G294" s="181" t="s">
        <v>343</v>
      </c>
      <c r="H294" s="182">
        <v>8</v>
      </c>
      <c r="I294" s="183"/>
      <c r="J294" s="184">
        <f>ROUND(I294*H294,2)</f>
        <v>0</v>
      </c>
      <c r="K294" s="180" t="s">
        <v>171</v>
      </c>
      <c r="L294" s="39"/>
      <c r="M294" s="185" t="s">
        <v>79</v>
      </c>
      <c r="N294" s="186" t="s">
        <v>51</v>
      </c>
      <c r="O294" s="64"/>
      <c r="P294" s="187">
        <f>O294*H294</f>
        <v>0</v>
      </c>
      <c r="Q294" s="187">
        <v>0.29221000000000003</v>
      </c>
      <c r="R294" s="187">
        <f>Q294*H294</f>
        <v>2.3376800000000002</v>
      </c>
      <c r="S294" s="187">
        <v>0</v>
      </c>
      <c r="T294" s="18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9" t="s">
        <v>172</v>
      </c>
      <c r="AT294" s="189" t="s">
        <v>167</v>
      </c>
      <c r="AU294" s="189" t="s">
        <v>90</v>
      </c>
      <c r="AY294" s="16" t="s">
        <v>165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6" t="s">
        <v>88</v>
      </c>
      <c r="BK294" s="190">
        <f>ROUND(I294*H294,2)</f>
        <v>0</v>
      </c>
      <c r="BL294" s="16" t="s">
        <v>172</v>
      </c>
      <c r="BM294" s="189" t="s">
        <v>1884</v>
      </c>
    </row>
    <row r="295" spans="1:65" s="2" customFormat="1">
      <c r="A295" s="34"/>
      <c r="B295" s="35"/>
      <c r="C295" s="36"/>
      <c r="D295" s="191" t="s">
        <v>174</v>
      </c>
      <c r="E295" s="36"/>
      <c r="F295" s="192" t="s">
        <v>1885</v>
      </c>
      <c r="G295" s="36"/>
      <c r="H295" s="36"/>
      <c r="I295" s="193"/>
      <c r="J295" s="36"/>
      <c r="K295" s="36"/>
      <c r="L295" s="39"/>
      <c r="M295" s="194"/>
      <c r="N295" s="195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6" t="s">
        <v>174</v>
      </c>
      <c r="AU295" s="16" t="s">
        <v>90</v>
      </c>
    </row>
    <row r="296" spans="1:65" s="13" customFormat="1">
      <c r="B296" s="196"/>
      <c r="C296" s="197"/>
      <c r="D296" s="198" t="s">
        <v>176</v>
      </c>
      <c r="E296" s="199" t="s">
        <v>79</v>
      </c>
      <c r="F296" s="200" t="s">
        <v>1886</v>
      </c>
      <c r="G296" s="197"/>
      <c r="H296" s="201">
        <v>8</v>
      </c>
      <c r="I296" s="202"/>
      <c r="J296" s="197"/>
      <c r="K296" s="197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176</v>
      </c>
      <c r="AU296" s="207" t="s">
        <v>90</v>
      </c>
      <c r="AV296" s="13" t="s">
        <v>90</v>
      </c>
      <c r="AW296" s="13" t="s">
        <v>39</v>
      </c>
      <c r="AX296" s="13" t="s">
        <v>81</v>
      </c>
      <c r="AY296" s="207" t="s">
        <v>165</v>
      </c>
    </row>
    <row r="297" spans="1:65" s="2" customFormat="1" ht="37.9" customHeight="1">
      <c r="A297" s="34"/>
      <c r="B297" s="35"/>
      <c r="C297" s="208" t="s">
        <v>557</v>
      </c>
      <c r="D297" s="208" t="s">
        <v>322</v>
      </c>
      <c r="E297" s="209" t="s">
        <v>1887</v>
      </c>
      <c r="F297" s="210" t="s">
        <v>1888</v>
      </c>
      <c r="G297" s="211" t="s">
        <v>343</v>
      </c>
      <c r="H297" s="212">
        <v>8</v>
      </c>
      <c r="I297" s="213"/>
      <c r="J297" s="214">
        <f>ROUND(I297*H297,2)</f>
        <v>0</v>
      </c>
      <c r="K297" s="210" t="s">
        <v>171</v>
      </c>
      <c r="L297" s="215"/>
      <c r="M297" s="216" t="s">
        <v>79</v>
      </c>
      <c r="N297" s="217" t="s">
        <v>51</v>
      </c>
      <c r="O297" s="64"/>
      <c r="P297" s="187">
        <f>O297*H297</f>
        <v>0</v>
      </c>
      <c r="Q297" s="187">
        <v>1.5599999999999999E-2</v>
      </c>
      <c r="R297" s="187">
        <f>Q297*H297</f>
        <v>0.12479999999999999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218</v>
      </c>
      <c r="AT297" s="189" t="s">
        <v>322</v>
      </c>
      <c r="AU297" s="189" t="s">
        <v>90</v>
      </c>
      <c r="AY297" s="16" t="s">
        <v>165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6" t="s">
        <v>88</v>
      </c>
      <c r="BK297" s="190">
        <f>ROUND(I297*H297,2)</f>
        <v>0</v>
      </c>
      <c r="BL297" s="16" t="s">
        <v>172</v>
      </c>
      <c r="BM297" s="189" t="s">
        <v>1889</v>
      </c>
    </row>
    <row r="298" spans="1:65" s="12" customFormat="1" ht="22.9" customHeight="1">
      <c r="B298" s="162"/>
      <c r="C298" s="163"/>
      <c r="D298" s="164" t="s">
        <v>80</v>
      </c>
      <c r="E298" s="176" t="s">
        <v>404</v>
      </c>
      <c r="F298" s="176" t="s">
        <v>405</v>
      </c>
      <c r="G298" s="163"/>
      <c r="H298" s="163"/>
      <c r="I298" s="166"/>
      <c r="J298" s="177">
        <f>BK298</f>
        <v>0</v>
      </c>
      <c r="K298" s="163"/>
      <c r="L298" s="168"/>
      <c r="M298" s="169"/>
      <c r="N298" s="170"/>
      <c r="O298" s="170"/>
      <c r="P298" s="171">
        <f>SUM(P299:P304)</f>
        <v>0</v>
      </c>
      <c r="Q298" s="170"/>
      <c r="R298" s="171">
        <f>SUM(R299:R304)</f>
        <v>0</v>
      </c>
      <c r="S298" s="170"/>
      <c r="T298" s="172">
        <f>SUM(T299:T304)</f>
        <v>90.288000000000011</v>
      </c>
      <c r="AR298" s="173" t="s">
        <v>88</v>
      </c>
      <c r="AT298" s="174" t="s">
        <v>80</v>
      </c>
      <c r="AU298" s="174" t="s">
        <v>88</v>
      </c>
      <c r="AY298" s="173" t="s">
        <v>165</v>
      </c>
      <c r="BK298" s="175">
        <f>SUM(BK299:BK304)</f>
        <v>0</v>
      </c>
    </row>
    <row r="299" spans="1:65" s="2" customFormat="1" ht="78" customHeight="1">
      <c r="A299" s="34"/>
      <c r="B299" s="35"/>
      <c r="C299" s="178" t="s">
        <v>562</v>
      </c>
      <c r="D299" s="178" t="s">
        <v>167</v>
      </c>
      <c r="E299" s="179" t="s">
        <v>1890</v>
      </c>
      <c r="F299" s="180" t="s">
        <v>1891</v>
      </c>
      <c r="G299" s="181" t="s">
        <v>213</v>
      </c>
      <c r="H299" s="182">
        <v>252</v>
      </c>
      <c r="I299" s="183"/>
      <c r="J299" s="184">
        <f>ROUND(I299*H299,2)</f>
        <v>0</v>
      </c>
      <c r="K299" s="180" t="s">
        <v>171</v>
      </c>
      <c r="L299" s="39"/>
      <c r="M299" s="185" t="s">
        <v>79</v>
      </c>
      <c r="N299" s="186" t="s">
        <v>51</v>
      </c>
      <c r="O299" s="64"/>
      <c r="P299" s="187">
        <f>O299*H299</f>
        <v>0</v>
      </c>
      <c r="Q299" s="187">
        <v>0</v>
      </c>
      <c r="R299" s="187">
        <f>Q299*H299</f>
        <v>0</v>
      </c>
      <c r="S299" s="187">
        <v>0.255</v>
      </c>
      <c r="T299" s="188">
        <f>S299*H299</f>
        <v>64.260000000000005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172</v>
      </c>
      <c r="AT299" s="189" t="s">
        <v>167</v>
      </c>
      <c r="AU299" s="189" t="s">
        <v>90</v>
      </c>
      <c r="AY299" s="16" t="s">
        <v>165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6" t="s">
        <v>88</v>
      </c>
      <c r="BK299" s="190">
        <f>ROUND(I299*H299,2)</f>
        <v>0</v>
      </c>
      <c r="BL299" s="16" t="s">
        <v>172</v>
      </c>
      <c r="BM299" s="189" t="s">
        <v>1892</v>
      </c>
    </row>
    <row r="300" spans="1:65" s="2" customFormat="1">
      <c r="A300" s="34"/>
      <c r="B300" s="35"/>
      <c r="C300" s="36"/>
      <c r="D300" s="191" t="s">
        <v>174</v>
      </c>
      <c r="E300" s="36"/>
      <c r="F300" s="192" t="s">
        <v>1893</v>
      </c>
      <c r="G300" s="36"/>
      <c r="H300" s="36"/>
      <c r="I300" s="193"/>
      <c r="J300" s="36"/>
      <c r="K300" s="36"/>
      <c r="L300" s="39"/>
      <c r="M300" s="194"/>
      <c r="N300" s="195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6" t="s">
        <v>174</v>
      </c>
      <c r="AU300" s="16" t="s">
        <v>90</v>
      </c>
    </row>
    <row r="301" spans="1:65" s="13" customFormat="1">
      <c r="B301" s="196"/>
      <c r="C301" s="197"/>
      <c r="D301" s="198" t="s">
        <v>176</v>
      </c>
      <c r="E301" s="199" t="s">
        <v>79</v>
      </c>
      <c r="F301" s="200" t="s">
        <v>1894</v>
      </c>
      <c r="G301" s="197"/>
      <c r="H301" s="201">
        <v>252</v>
      </c>
      <c r="I301" s="202"/>
      <c r="J301" s="197"/>
      <c r="K301" s="197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176</v>
      </c>
      <c r="AU301" s="207" t="s">
        <v>90</v>
      </c>
      <c r="AV301" s="13" t="s">
        <v>90</v>
      </c>
      <c r="AW301" s="13" t="s">
        <v>39</v>
      </c>
      <c r="AX301" s="13" t="s">
        <v>81</v>
      </c>
      <c r="AY301" s="207" t="s">
        <v>165</v>
      </c>
    </row>
    <row r="302" spans="1:65" s="2" customFormat="1" ht="33" customHeight="1">
      <c r="A302" s="34"/>
      <c r="B302" s="35"/>
      <c r="C302" s="178" t="s">
        <v>567</v>
      </c>
      <c r="D302" s="178" t="s">
        <v>167</v>
      </c>
      <c r="E302" s="179" t="s">
        <v>1895</v>
      </c>
      <c r="F302" s="180" t="s">
        <v>1896</v>
      </c>
      <c r="G302" s="181" t="s">
        <v>170</v>
      </c>
      <c r="H302" s="182">
        <v>10.8</v>
      </c>
      <c r="I302" s="183"/>
      <c r="J302" s="184">
        <f>ROUND(I302*H302,2)</f>
        <v>0</v>
      </c>
      <c r="K302" s="180" t="s">
        <v>171</v>
      </c>
      <c r="L302" s="39"/>
      <c r="M302" s="185" t="s">
        <v>79</v>
      </c>
      <c r="N302" s="186" t="s">
        <v>51</v>
      </c>
      <c r="O302" s="64"/>
      <c r="P302" s="187">
        <f>O302*H302</f>
        <v>0</v>
      </c>
      <c r="Q302" s="187">
        <v>0</v>
      </c>
      <c r="R302" s="187">
        <f>Q302*H302</f>
        <v>0</v>
      </c>
      <c r="S302" s="187">
        <v>2.41</v>
      </c>
      <c r="T302" s="188">
        <f>S302*H302</f>
        <v>26.028000000000002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172</v>
      </c>
      <c r="AT302" s="189" t="s">
        <v>167</v>
      </c>
      <c r="AU302" s="189" t="s">
        <v>90</v>
      </c>
      <c r="AY302" s="16" t="s">
        <v>165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6" t="s">
        <v>88</v>
      </c>
      <c r="BK302" s="190">
        <f>ROUND(I302*H302,2)</f>
        <v>0</v>
      </c>
      <c r="BL302" s="16" t="s">
        <v>172</v>
      </c>
      <c r="BM302" s="189" t="s">
        <v>1897</v>
      </c>
    </row>
    <row r="303" spans="1:65" s="2" customFormat="1">
      <c r="A303" s="34"/>
      <c r="B303" s="35"/>
      <c r="C303" s="36"/>
      <c r="D303" s="191" t="s">
        <v>174</v>
      </c>
      <c r="E303" s="36"/>
      <c r="F303" s="192" t="s">
        <v>1898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6" t="s">
        <v>174</v>
      </c>
      <c r="AU303" s="16" t="s">
        <v>90</v>
      </c>
    </row>
    <row r="304" spans="1:65" s="13" customFormat="1">
      <c r="B304" s="196"/>
      <c r="C304" s="197"/>
      <c r="D304" s="198" t="s">
        <v>176</v>
      </c>
      <c r="E304" s="199" t="s">
        <v>79</v>
      </c>
      <c r="F304" s="200" t="s">
        <v>1899</v>
      </c>
      <c r="G304" s="197"/>
      <c r="H304" s="201">
        <v>10.8</v>
      </c>
      <c r="I304" s="202"/>
      <c r="J304" s="197"/>
      <c r="K304" s="197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176</v>
      </c>
      <c r="AU304" s="207" t="s">
        <v>90</v>
      </c>
      <c r="AV304" s="13" t="s">
        <v>90</v>
      </c>
      <c r="AW304" s="13" t="s">
        <v>39</v>
      </c>
      <c r="AX304" s="13" t="s">
        <v>81</v>
      </c>
      <c r="AY304" s="207" t="s">
        <v>165</v>
      </c>
    </row>
    <row r="305" spans="1:65" s="12" customFormat="1" ht="22.9" customHeight="1">
      <c r="B305" s="162"/>
      <c r="C305" s="163"/>
      <c r="D305" s="164" t="s">
        <v>80</v>
      </c>
      <c r="E305" s="176" t="s">
        <v>555</v>
      </c>
      <c r="F305" s="176" t="s">
        <v>556</v>
      </c>
      <c r="G305" s="163"/>
      <c r="H305" s="163"/>
      <c r="I305" s="166"/>
      <c r="J305" s="177">
        <f>BK305</f>
        <v>0</v>
      </c>
      <c r="K305" s="163"/>
      <c r="L305" s="168"/>
      <c r="M305" s="169"/>
      <c r="N305" s="170"/>
      <c r="O305" s="170"/>
      <c r="P305" s="171">
        <f>SUM(P306:P315)</f>
        <v>0</v>
      </c>
      <c r="Q305" s="170"/>
      <c r="R305" s="171">
        <f>SUM(R306:R315)</f>
        <v>0</v>
      </c>
      <c r="S305" s="170"/>
      <c r="T305" s="172">
        <f>SUM(T306:T315)</f>
        <v>0</v>
      </c>
      <c r="AR305" s="173" t="s">
        <v>88</v>
      </c>
      <c r="AT305" s="174" t="s">
        <v>80</v>
      </c>
      <c r="AU305" s="174" t="s">
        <v>88</v>
      </c>
      <c r="AY305" s="173" t="s">
        <v>165</v>
      </c>
      <c r="BK305" s="175">
        <f>SUM(BK306:BK315)</f>
        <v>0</v>
      </c>
    </row>
    <row r="306" spans="1:65" s="2" customFormat="1" ht="37.9" customHeight="1">
      <c r="A306" s="34"/>
      <c r="B306" s="35"/>
      <c r="C306" s="178" t="s">
        <v>575</v>
      </c>
      <c r="D306" s="178" t="s">
        <v>167</v>
      </c>
      <c r="E306" s="179" t="s">
        <v>558</v>
      </c>
      <c r="F306" s="180" t="s">
        <v>559</v>
      </c>
      <c r="G306" s="181" t="s">
        <v>190</v>
      </c>
      <c r="H306" s="182">
        <v>90.287999999999997</v>
      </c>
      <c r="I306" s="183"/>
      <c r="J306" s="184">
        <f>ROUND(I306*H306,2)</f>
        <v>0</v>
      </c>
      <c r="K306" s="180" t="s">
        <v>171</v>
      </c>
      <c r="L306" s="39"/>
      <c r="M306" s="185" t="s">
        <v>79</v>
      </c>
      <c r="N306" s="186" t="s">
        <v>51</v>
      </c>
      <c r="O306" s="64"/>
      <c r="P306" s="187">
        <f>O306*H306</f>
        <v>0</v>
      </c>
      <c r="Q306" s="187">
        <v>0</v>
      </c>
      <c r="R306" s="187">
        <f>Q306*H306</f>
        <v>0</v>
      </c>
      <c r="S306" s="187">
        <v>0</v>
      </c>
      <c r="T306" s="18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9" t="s">
        <v>172</v>
      </c>
      <c r="AT306" s="189" t="s">
        <v>167</v>
      </c>
      <c r="AU306" s="189" t="s">
        <v>90</v>
      </c>
      <c r="AY306" s="16" t="s">
        <v>165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6" t="s">
        <v>88</v>
      </c>
      <c r="BK306" s="190">
        <f>ROUND(I306*H306,2)</f>
        <v>0</v>
      </c>
      <c r="BL306" s="16" t="s">
        <v>172</v>
      </c>
      <c r="BM306" s="189" t="s">
        <v>1900</v>
      </c>
    </row>
    <row r="307" spans="1:65" s="2" customFormat="1">
      <c r="A307" s="34"/>
      <c r="B307" s="35"/>
      <c r="C307" s="36"/>
      <c r="D307" s="191" t="s">
        <v>174</v>
      </c>
      <c r="E307" s="36"/>
      <c r="F307" s="192" t="s">
        <v>561</v>
      </c>
      <c r="G307" s="36"/>
      <c r="H307" s="36"/>
      <c r="I307" s="193"/>
      <c r="J307" s="36"/>
      <c r="K307" s="36"/>
      <c r="L307" s="39"/>
      <c r="M307" s="194"/>
      <c r="N307" s="195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6" t="s">
        <v>174</v>
      </c>
      <c r="AU307" s="16" t="s">
        <v>90</v>
      </c>
    </row>
    <row r="308" spans="1:65" s="2" customFormat="1" ht="33" customHeight="1">
      <c r="A308" s="34"/>
      <c r="B308" s="35"/>
      <c r="C308" s="178" t="s">
        <v>580</v>
      </c>
      <c r="D308" s="178" t="s">
        <v>167</v>
      </c>
      <c r="E308" s="179" t="s">
        <v>563</v>
      </c>
      <c r="F308" s="180" t="s">
        <v>564</v>
      </c>
      <c r="G308" s="181" t="s">
        <v>190</v>
      </c>
      <c r="H308" s="182">
        <v>90.287999999999997</v>
      </c>
      <c r="I308" s="183"/>
      <c r="J308" s="184">
        <f>ROUND(I308*H308,2)</f>
        <v>0</v>
      </c>
      <c r="K308" s="180" t="s">
        <v>171</v>
      </c>
      <c r="L308" s="39"/>
      <c r="M308" s="185" t="s">
        <v>79</v>
      </c>
      <c r="N308" s="186" t="s">
        <v>51</v>
      </c>
      <c r="O308" s="64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172</v>
      </c>
      <c r="AT308" s="189" t="s">
        <v>167</v>
      </c>
      <c r="AU308" s="189" t="s">
        <v>90</v>
      </c>
      <c r="AY308" s="16" t="s">
        <v>165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6" t="s">
        <v>88</v>
      </c>
      <c r="BK308" s="190">
        <f>ROUND(I308*H308,2)</f>
        <v>0</v>
      </c>
      <c r="BL308" s="16" t="s">
        <v>172</v>
      </c>
      <c r="BM308" s="189" t="s">
        <v>1901</v>
      </c>
    </row>
    <row r="309" spans="1:65" s="2" customFormat="1">
      <c r="A309" s="34"/>
      <c r="B309" s="35"/>
      <c r="C309" s="36"/>
      <c r="D309" s="191" t="s">
        <v>174</v>
      </c>
      <c r="E309" s="36"/>
      <c r="F309" s="192" t="s">
        <v>566</v>
      </c>
      <c r="G309" s="36"/>
      <c r="H309" s="36"/>
      <c r="I309" s="193"/>
      <c r="J309" s="36"/>
      <c r="K309" s="36"/>
      <c r="L309" s="39"/>
      <c r="M309" s="194"/>
      <c r="N309" s="19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6" t="s">
        <v>174</v>
      </c>
      <c r="AU309" s="16" t="s">
        <v>90</v>
      </c>
    </row>
    <row r="310" spans="1:65" s="2" customFormat="1" ht="44.25" customHeight="1">
      <c r="A310" s="34"/>
      <c r="B310" s="35"/>
      <c r="C310" s="178" t="s">
        <v>585</v>
      </c>
      <c r="D310" s="178" t="s">
        <v>167</v>
      </c>
      <c r="E310" s="179" t="s">
        <v>568</v>
      </c>
      <c r="F310" s="180" t="s">
        <v>569</v>
      </c>
      <c r="G310" s="181" t="s">
        <v>190</v>
      </c>
      <c r="H310" s="182">
        <v>451.44</v>
      </c>
      <c r="I310" s="183"/>
      <c r="J310" s="184">
        <f>ROUND(I310*H310,2)</f>
        <v>0</v>
      </c>
      <c r="K310" s="180" t="s">
        <v>171</v>
      </c>
      <c r="L310" s="39"/>
      <c r="M310" s="185" t="s">
        <v>79</v>
      </c>
      <c r="N310" s="186" t="s">
        <v>51</v>
      </c>
      <c r="O310" s="64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172</v>
      </c>
      <c r="AT310" s="189" t="s">
        <v>167</v>
      </c>
      <c r="AU310" s="189" t="s">
        <v>90</v>
      </c>
      <c r="AY310" s="16" t="s">
        <v>165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6" t="s">
        <v>88</v>
      </c>
      <c r="BK310" s="190">
        <f>ROUND(I310*H310,2)</f>
        <v>0</v>
      </c>
      <c r="BL310" s="16" t="s">
        <v>172</v>
      </c>
      <c r="BM310" s="189" t="s">
        <v>1902</v>
      </c>
    </row>
    <row r="311" spans="1:65" s="2" customFormat="1">
      <c r="A311" s="34"/>
      <c r="B311" s="35"/>
      <c r="C311" s="36"/>
      <c r="D311" s="191" t="s">
        <v>174</v>
      </c>
      <c r="E311" s="36"/>
      <c r="F311" s="192" t="s">
        <v>571</v>
      </c>
      <c r="G311" s="36"/>
      <c r="H311" s="36"/>
      <c r="I311" s="193"/>
      <c r="J311" s="36"/>
      <c r="K311" s="36"/>
      <c r="L311" s="39"/>
      <c r="M311" s="194"/>
      <c r="N311" s="195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6" t="s">
        <v>174</v>
      </c>
      <c r="AU311" s="16" t="s">
        <v>90</v>
      </c>
    </row>
    <row r="312" spans="1:65" s="2" customFormat="1" ht="19.5">
      <c r="A312" s="34"/>
      <c r="B312" s="35"/>
      <c r="C312" s="36"/>
      <c r="D312" s="198" t="s">
        <v>572</v>
      </c>
      <c r="E312" s="36"/>
      <c r="F312" s="218" t="s">
        <v>573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6" t="s">
        <v>572</v>
      </c>
      <c r="AU312" s="16" t="s">
        <v>90</v>
      </c>
    </row>
    <row r="313" spans="1:65" s="13" customFormat="1">
      <c r="B313" s="196"/>
      <c r="C313" s="197"/>
      <c r="D313" s="198" t="s">
        <v>176</v>
      </c>
      <c r="E313" s="197"/>
      <c r="F313" s="200" t="s">
        <v>1903</v>
      </c>
      <c r="G313" s="197"/>
      <c r="H313" s="201">
        <v>451.44</v>
      </c>
      <c r="I313" s="202"/>
      <c r="J313" s="197"/>
      <c r="K313" s="197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176</v>
      </c>
      <c r="AU313" s="207" t="s">
        <v>90</v>
      </c>
      <c r="AV313" s="13" t="s">
        <v>90</v>
      </c>
      <c r="AW313" s="13" t="s">
        <v>4</v>
      </c>
      <c r="AX313" s="13" t="s">
        <v>88</v>
      </c>
      <c r="AY313" s="207" t="s">
        <v>165</v>
      </c>
    </row>
    <row r="314" spans="1:65" s="2" customFormat="1" ht="44.25" customHeight="1">
      <c r="A314" s="34"/>
      <c r="B314" s="35"/>
      <c r="C314" s="178" t="s">
        <v>590</v>
      </c>
      <c r="D314" s="178" t="s">
        <v>167</v>
      </c>
      <c r="E314" s="179" t="s">
        <v>1904</v>
      </c>
      <c r="F314" s="180" t="s">
        <v>1905</v>
      </c>
      <c r="G314" s="181" t="s">
        <v>190</v>
      </c>
      <c r="H314" s="182">
        <v>90.287999999999997</v>
      </c>
      <c r="I314" s="183"/>
      <c r="J314" s="184">
        <f>ROUND(I314*H314,2)</f>
        <v>0</v>
      </c>
      <c r="K314" s="180" t="s">
        <v>171</v>
      </c>
      <c r="L314" s="39"/>
      <c r="M314" s="185" t="s">
        <v>79</v>
      </c>
      <c r="N314" s="186" t="s">
        <v>51</v>
      </c>
      <c r="O314" s="64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172</v>
      </c>
      <c r="AT314" s="189" t="s">
        <v>167</v>
      </c>
      <c r="AU314" s="189" t="s">
        <v>90</v>
      </c>
      <c r="AY314" s="16" t="s">
        <v>165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6" t="s">
        <v>88</v>
      </c>
      <c r="BK314" s="190">
        <f>ROUND(I314*H314,2)</f>
        <v>0</v>
      </c>
      <c r="BL314" s="16" t="s">
        <v>172</v>
      </c>
      <c r="BM314" s="189" t="s">
        <v>1906</v>
      </c>
    </row>
    <row r="315" spans="1:65" s="2" customFormat="1">
      <c r="A315" s="34"/>
      <c r="B315" s="35"/>
      <c r="C315" s="36"/>
      <c r="D315" s="191" t="s">
        <v>174</v>
      </c>
      <c r="E315" s="36"/>
      <c r="F315" s="192" t="s">
        <v>1907</v>
      </c>
      <c r="G315" s="36"/>
      <c r="H315" s="36"/>
      <c r="I315" s="193"/>
      <c r="J315" s="36"/>
      <c r="K315" s="36"/>
      <c r="L315" s="39"/>
      <c r="M315" s="194"/>
      <c r="N315" s="195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6" t="s">
        <v>174</v>
      </c>
      <c r="AU315" s="16" t="s">
        <v>90</v>
      </c>
    </row>
    <row r="316" spans="1:65" s="12" customFormat="1" ht="22.9" customHeight="1">
      <c r="B316" s="162"/>
      <c r="C316" s="163"/>
      <c r="D316" s="164" t="s">
        <v>80</v>
      </c>
      <c r="E316" s="176" t="s">
        <v>615</v>
      </c>
      <c r="F316" s="176" t="s">
        <v>616</v>
      </c>
      <c r="G316" s="163"/>
      <c r="H316" s="163"/>
      <c r="I316" s="166"/>
      <c r="J316" s="177">
        <f>BK316</f>
        <v>0</v>
      </c>
      <c r="K316" s="163"/>
      <c r="L316" s="168"/>
      <c r="M316" s="169"/>
      <c r="N316" s="170"/>
      <c r="O316" s="170"/>
      <c r="P316" s="171">
        <f>SUM(P317:P318)</f>
        <v>0</v>
      </c>
      <c r="Q316" s="170"/>
      <c r="R316" s="171">
        <f>SUM(R317:R318)</f>
        <v>0</v>
      </c>
      <c r="S316" s="170"/>
      <c r="T316" s="172">
        <f>SUM(T317:T318)</f>
        <v>0</v>
      </c>
      <c r="AR316" s="173" t="s">
        <v>88</v>
      </c>
      <c r="AT316" s="174" t="s">
        <v>80</v>
      </c>
      <c r="AU316" s="174" t="s">
        <v>88</v>
      </c>
      <c r="AY316" s="173" t="s">
        <v>165</v>
      </c>
      <c r="BK316" s="175">
        <f>SUM(BK317:BK318)</f>
        <v>0</v>
      </c>
    </row>
    <row r="317" spans="1:65" s="2" customFormat="1" ht="55.5" customHeight="1">
      <c r="A317" s="34"/>
      <c r="B317" s="35"/>
      <c r="C317" s="178" t="s">
        <v>595</v>
      </c>
      <c r="D317" s="178" t="s">
        <v>167</v>
      </c>
      <c r="E317" s="179" t="s">
        <v>618</v>
      </c>
      <c r="F317" s="180" t="s">
        <v>619</v>
      </c>
      <c r="G317" s="181" t="s">
        <v>190</v>
      </c>
      <c r="H317" s="182">
        <v>264.17</v>
      </c>
      <c r="I317" s="183"/>
      <c r="J317" s="184">
        <f>ROUND(I317*H317,2)</f>
        <v>0</v>
      </c>
      <c r="K317" s="180" t="s">
        <v>171</v>
      </c>
      <c r="L317" s="39"/>
      <c r="M317" s="185" t="s">
        <v>79</v>
      </c>
      <c r="N317" s="186" t="s">
        <v>51</v>
      </c>
      <c r="O317" s="64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172</v>
      </c>
      <c r="AT317" s="189" t="s">
        <v>167</v>
      </c>
      <c r="AU317" s="189" t="s">
        <v>90</v>
      </c>
      <c r="AY317" s="16" t="s">
        <v>165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6" t="s">
        <v>88</v>
      </c>
      <c r="BK317" s="190">
        <f>ROUND(I317*H317,2)</f>
        <v>0</v>
      </c>
      <c r="BL317" s="16" t="s">
        <v>172</v>
      </c>
      <c r="BM317" s="189" t="s">
        <v>1908</v>
      </c>
    </row>
    <row r="318" spans="1:65" s="2" customFormat="1">
      <c r="A318" s="34"/>
      <c r="B318" s="35"/>
      <c r="C318" s="36"/>
      <c r="D318" s="191" t="s">
        <v>174</v>
      </c>
      <c r="E318" s="36"/>
      <c r="F318" s="192" t="s">
        <v>621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6" t="s">
        <v>174</v>
      </c>
      <c r="AU318" s="16" t="s">
        <v>90</v>
      </c>
    </row>
    <row r="319" spans="1:65" s="12" customFormat="1" ht="25.9" customHeight="1">
      <c r="B319" s="162"/>
      <c r="C319" s="163"/>
      <c r="D319" s="164" t="s">
        <v>80</v>
      </c>
      <c r="E319" s="165" t="s">
        <v>622</v>
      </c>
      <c r="F319" s="165" t="s">
        <v>623</v>
      </c>
      <c r="G319" s="163"/>
      <c r="H319" s="163"/>
      <c r="I319" s="166"/>
      <c r="J319" s="167">
        <f>BK319</f>
        <v>0</v>
      </c>
      <c r="K319" s="163"/>
      <c r="L319" s="168"/>
      <c r="M319" s="169"/>
      <c r="N319" s="170"/>
      <c r="O319" s="170"/>
      <c r="P319" s="171">
        <f>P320+P329+P344+P358+P360</f>
        <v>0</v>
      </c>
      <c r="Q319" s="170"/>
      <c r="R319" s="171">
        <f>R320+R329+R344+R358+R360</f>
        <v>2.4357061445000001</v>
      </c>
      <c r="S319" s="170"/>
      <c r="T319" s="172">
        <f>T320+T329+T344+T358+T360</f>
        <v>0</v>
      </c>
      <c r="AR319" s="173" t="s">
        <v>90</v>
      </c>
      <c r="AT319" s="174" t="s">
        <v>80</v>
      </c>
      <c r="AU319" s="174" t="s">
        <v>81</v>
      </c>
      <c r="AY319" s="173" t="s">
        <v>165</v>
      </c>
      <c r="BK319" s="175">
        <f>BK320+BK329+BK344+BK358+BK360</f>
        <v>0</v>
      </c>
    </row>
    <row r="320" spans="1:65" s="12" customFormat="1" ht="22.9" customHeight="1">
      <c r="B320" s="162"/>
      <c r="C320" s="163"/>
      <c r="D320" s="164" t="s">
        <v>80</v>
      </c>
      <c r="E320" s="176" t="s">
        <v>711</v>
      </c>
      <c r="F320" s="176" t="s">
        <v>712</v>
      </c>
      <c r="G320" s="163"/>
      <c r="H320" s="163"/>
      <c r="I320" s="166"/>
      <c r="J320" s="177">
        <f>BK320</f>
        <v>0</v>
      </c>
      <c r="K320" s="163"/>
      <c r="L320" s="168"/>
      <c r="M320" s="169"/>
      <c r="N320" s="170"/>
      <c r="O320" s="170"/>
      <c r="P320" s="171">
        <f>SUM(P321:P328)</f>
        <v>0</v>
      </c>
      <c r="Q320" s="170"/>
      <c r="R320" s="171">
        <f>SUM(R321:R328)</f>
        <v>7.4298625000000004E-3</v>
      </c>
      <c r="S320" s="170"/>
      <c r="T320" s="172">
        <f>SUM(T321:T328)</f>
        <v>0</v>
      </c>
      <c r="AR320" s="173" t="s">
        <v>90</v>
      </c>
      <c r="AT320" s="174" t="s">
        <v>80</v>
      </c>
      <c r="AU320" s="174" t="s">
        <v>88</v>
      </c>
      <c r="AY320" s="173" t="s">
        <v>165</v>
      </c>
      <c r="BK320" s="175">
        <f>SUM(BK321:BK328)</f>
        <v>0</v>
      </c>
    </row>
    <row r="321" spans="1:65" s="2" customFormat="1" ht="24.2" customHeight="1">
      <c r="A321" s="34"/>
      <c r="B321" s="35"/>
      <c r="C321" s="178" t="s">
        <v>600</v>
      </c>
      <c r="D321" s="178" t="s">
        <v>167</v>
      </c>
      <c r="E321" s="179" t="s">
        <v>1909</v>
      </c>
      <c r="F321" s="180" t="s">
        <v>1910</v>
      </c>
      <c r="G321" s="181" t="s">
        <v>232</v>
      </c>
      <c r="H321" s="182">
        <v>1</v>
      </c>
      <c r="I321" s="183"/>
      <c r="J321" s="184">
        <f>ROUND(I321*H321,2)</f>
        <v>0</v>
      </c>
      <c r="K321" s="180" t="s">
        <v>171</v>
      </c>
      <c r="L321" s="39"/>
      <c r="M321" s="185" t="s">
        <v>79</v>
      </c>
      <c r="N321" s="186" t="s">
        <v>51</v>
      </c>
      <c r="O321" s="64"/>
      <c r="P321" s="187">
        <f>O321*H321</f>
        <v>0</v>
      </c>
      <c r="Q321" s="187">
        <v>3.5206E-3</v>
      </c>
      <c r="R321" s="187">
        <f>Q321*H321</f>
        <v>3.5206E-3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270</v>
      </c>
      <c r="AT321" s="189" t="s">
        <v>167</v>
      </c>
      <c r="AU321" s="189" t="s">
        <v>90</v>
      </c>
      <c r="AY321" s="16" t="s">
        <v>165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6" t="s">
        <v>88</v>
      </c>
      <c r="BK321" s="190">
        <f>ROUND(I321*H321,2)</f>
        <v>0</v>
      </c>
      <c r="BL321" s="16" t="s">
        <v>270</v>
      </c>
      <c r="BM321" s="189" t="s">
        <v>1911</v>
      </c>
    </row>
    <row r="322" spans="1:65" s="2" customFormat="1">
      <c r="A322" s="34"/>
      <c r="B322" s="35"/>
      <c r="C322" s="36"/>
      <c r="D322" s="191" t="s">
        <v>174</v>
      </c>
      <c r="E322" s="36"/>
      <c r="F322" s="192" t="s">
        <v>1912</v>
      </c>
      <c r="G322" s="36"/>
      <c r="H322" s="36"/>
      <c r="I322" s="193"/>
      <c r="J322" s="36"/>
      <c r="K322" s="36"/>
      <c r="L322" s="39"/>
      <c r="M322" s="194"/>
      <c r="N322" s="195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6" t="s">
        <v>174</v>
      </c>
      <c r="AU322" s="16" t="s">
        <v>90</v>
      </c>
    </row>
    <row r="323" spans="1:65" s="13" customFormat="1">
      <c r="B323" s="196"/>
      <c r="C323" s="197"/>
      <c r="D323" s="198" t="s">
        <v>176</v>
      </c>
      <c r="E323" s="199" t="s">
        <v>79</v>
      </c>
      <c r="F323" s="200" t="s">
        <v>1913</v>
      </c>
      <c r="G323" s="197"/>
      <c r="H323" s="201">
        <v>1</v>
      </c>
      <c r="I323" s="202"/>
      <c r="J323" s="197"/>
      <c r="K323" s="197"/>
      <c r="L323" s="203"/>
      <c r="M323" s="204"/>
      <c r="N323" s="205"/>
      <c r="O323" s="205"/>
      <c r="P323" s="205"/>
      <c r="Q323" s="205"/>
      <c r="R323" s="205"/>
      <c r="S323" s="205"/>
      <c r="T323" s="206"/>
      <c r="AT323" s="207" t="s">
        <v>176</v>
      </c>
      <c r="AU323" s="207" t="s">
        <v>90</v>
      </c>
      <c r="AV323" s="13" t="s">
        <v>90</v>
      </c>
      <c r="AW323" s="13" t="s">
        <v>39</v>
      </c>
      <c r="AX323" s="13" t="s">
        <v>81</v>
      </c>
      <c r="AY323" s="207" t="s">
        <v>165</v>
      </c>
    </row>
    <row r="324" spans="1:65" s="2" customFormat="1" ht="21.75" customHeight="1">
      <c r="A324" s="34"/>
      <c r="B324" s="35"/>
      <c r="C324" s="178" t="s">
        <v>605</v>
      </c>
      <c r="D324" s="178" t="s">
        <v>167</v>
      </c>
      <c r="E324" s="179" t="s">
        <v>714</v>
      </c>
      <c r="F324" s="180" t="s">
        <v>715</v>
      </c>
      <c r="G324" s="181" t="s">
        <v>343</v>
      </c>
      <c r="H324" s="182">
        <v>2.75</v>
      </c>
      <c r="I324" s="183"/>
      <c r="J324" s="184">
        <f>ROUND(I324*H324,2)</f>
        <v>0</v>
      </c>
      <c r="K324" s="180" t="s">
        <v>171</v>
      </c>
      <c r="L324" s="39"/>
      <c r="M324" s="185" t="s">
        <v>79</v>
      </c>
      <c r="N324" s="186" t="s">
        <v>51</v>
      </c>
      <c r="O324" s="64"/>
      <c r="P324" s="187">
        <f>O324*H324</f>
        <v>0</v>
      </c>
      <c r="Q324" s="187">
        <v>1.4215499999999999E-3</v>
      </c>
      <c r="R324" s="187">
        <f>Q324*H324</f>
        <v>3.9092624999999999E-3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270</v>
      </c>
      <c r="AT324" s="189" t="s">
        <v>167</v>
      </c>
      <c r="AU324" s="189" t="s">
        <v>90</v>
      </c>
      <c r="AY324" s="16" t="s">
        <v>165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6" t="s">
        <v>88</v>
      </c>
      <c r="BK324" s="190">
        <f>ROUND(I324*H324,2)</f>
        <v>0</v>
      </c>
      <c r="BL324" s="16" t="s">
        <v>270</v>
      </c>
      <c r="BM324" s="189" t="s">
        <v>1914</v>
      </c>
    </row>
    <row r="325" spans="1:65" s="2" customFormat="1">
      <c r="A325" s="34"/>
      <c r="B325" s="35"/>
      <c r="C325" s="36"/>
      <c r="D325" s="191" t="s">
        <v>174</v>
      </c>
      <c r="E325" s="36"/>
      <c r="F325" s="192" t="s">
        <v>717</v>
      </c>
      <c r="G325" s="36"/>
      <c r="H325" s="36"/>
      <c r="I325" s="193"/>
      <c r="J325" s="36"/>
      <c r="K325" s="36"/>
      <c r="L325" s="39"/>
      <c r="M325" s="194"/>
      <c r="N325" s="195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6" t="s">
        <v>174</v>
      </c>
      <c r="AU325" s="16" t="s">
        <v>90</v>
      </c>
    </row>
    <row r="326" spans="1:65" s="13" customFormat="1">
      <c r="B326" s="196"/>
      <c r="C326" s="197"/>
      <c r="D326" s="198" t="s">
        <v>176</v>
      </c>
      <c r="E326" s="199" t="s">
        <v>79</v>
      </c>
      <c r="F326" s="200" t="s">
        <v>1915</v>
      </c>
      <c r="G326" s="197"/>
      <c r="H326" s="201">
        <v>2.75</v>
      </c>
      <c r="I326" s="202"/>
      <c r="J326" s="197"/>
      <c r="K326" s="197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176</v>
      </c>
      <c r="AU326" s="207" t="s">
        <v>90</v>
      </c>
      <c r="AV326" s="13" t="s">
        <v>90</v>
      </c>
      <c r="AW326" s="13" t="s">
        <v>39</v>
      </c>
      <c r="AX326" s="13" t="s">
        <v>81</v>
      </c>
      <c r="AY326" s="207" t="s">
        <v>165</v>
      </c>
    </row>
    <row r="327" spans="1:65" s="2" customFormat="1" ht="44.25" customHeight="1">
      <c r="A327" s="34"/>
      <c r="B327" s="35"/>
      <c r="C327" s="178" t="s">
        <v>610</v>
      </c>
      <c r="D327" s="178" t="s">
        <v>167</v>
      </c>
      <c r="E327" s="179" t="s">
        <v>763</v>
      </c>
      <c r="F327" s="180" t="s">
        <v>764</v>
      </c>
      <c r="G327" s="181" t="s">
        <v>681</v>
      </c>
      <c r="H327" s="219"/>
      <c r="I327" s="183"/>
      <c r="J327" s="184">
        <f>ROUND(I327*H327,2)</f>
        <v>0</v>
      </c>
      <c r="K327" s="180" t="s">
        <v>171</v>
      </c>
      <c r="L327" s="39"/>
      <c r="M327" s="185" t="s">
        <v>79</v>
      </c>
      <c r="N327" s="186" t="s">
        <v>51</v>
      </c>
      <c r="O327" s="64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270</v>
      </c>
      <c r="AT327" s="189" t="s">
        <v>167</v>
      </c>
      <c r="AU327" s="189" t="s">
        <v>90</v>
      </c>
      <c r="AY327" s="16" t="s">
        <v>165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6" t="s">
        <v>88</v>
      </c>
      <c r="BK327" s="190">
        <f>ROUND(I327*H327,2)</f>
        <v>0</v>
      </c>
      <c r="BL327" s="16" t="s">
        <v>270</v>
      </c>
      <c r="BM327" s="189" t="s">
        <v>1916</v>
      </c>
    </row>
    <row r="328" spans="1:65" s="2" customFormat="1">
      <c r="A328" s="34"/>
      <c r="B328" s="35"/>
      <c r="C328" s="36"/>
      <c r="D328" s="191" t="s">
        <v>174</v>
      </c>
      <c r="E328" s="36"/>
      <c r="F328" s="192" t="s">
        <v>766</v>
      </c>
      <c r="G328" s="36"/>
      <c r="H328" s="36"/>
      <c r="I328" s="193"/>
      <c r="J328" s="36"/>
      <c r="K328" s="36"/>
      <c r="L328" s="39"/>
      <c r="M328" s="194"/>
      <c r="N328" s="195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6" t="s">
        <v>174</v>
      </c>
      <c r="AU328" s="16" t="s">
        <v>90</v>
      </c>
    </row>
    <row r="329" spans="1:65" s="12" customFormat="1" ht="22.9" customHeight="1">
      <c r="B329" s="162"/>
      <c r="C329" s="163"/>
      <c r="D329" s="164" t="s">
        <v>80</v>
      </c>
      <c r="E329" s="176" t="s">
        <v>767</v>
      </c>
      <c r="F329" s="176" t="s">
        <v>768</v>
      </c>
      <c r="G329" s="163"/>
      <c r="H329" s="163"/>
      <c r="I329" s="166"/>
      <c r="J329" s="177">
        <f>BK329</f>
        <v>0</v>
      </c>
      <c r="K329" s="163"/>
      <c r="L329" s="168"/>
      <c r="M329" s="169"/>
      <c r="N329" s="170"/>
      <c r="O329" s="170"/>
      <c r="P329" s="171">
        <f>SUM(P330:P343)</f>
        <v>0</v>
      </c>
      <c r="Q329" s="170"/>
      <c r="R329" s="171">
        <f>SUM(R330:R343)</f>
        <v>1.8793882000000001E-2</v>
      </c>
      <c r="S329" s="170"/>
      <c r="T329" s="172">
        <f>SUM(T330:T343)</f>
        <v>0</v>
      </c>
      <c r="AR329" s="173" t="s">
        <v>90</v>
      </c>
      <c r="AT329" s="174" t="s">
        <v>80</v>
      </c>
      <c r="AU329" s="174" t="s">
        <v>88</v>
      </c>
      <c r="AY329" s="173" t="s">
        <v>165</v>
      </c>
      <c r="BK329" s="175">
        <f>SUM(BK330:BK343)</f>
        <v>0</v>
      </c>
    </row>
    <row r="330" spans="1:65" s="2" customFormat="1" ht="33" customHeight="1">
      <c r="A330" s="34"/>
      <c r="B330" s="35"/>
      <c r="C330" s="178" t="s">
        <v>617</v>
      </c>
      <c r="D330" s="178" t="s">
        <v>167</v>
      </c>
      <c r="E330" s="179" t="s">
        <v>1917</v>
      </c>
      <c r="F330" s="180" t="s">
        <v>1918</v>
      </c>
      <c r="G330" s="181" t="s">
        <v>343</v>
      </c>
      <c r="H330" s="182">
        <v>12</v>
      </c>
      <c r="I330" s="183"/>
      <c r="J330" s="184">
        <f>ROUND(I330*H330,2)</f>
        <v>0</v>
      </c>
      <c r="K330" s="180" t="s">
        <v>171</v>
      </c>
      <c r="L330" s="39"/>
      <c r="M330" s="185" t="s">
        <v>79</v>
      </c>
      <c r="N330" s="186" t="s">
        <v>51</v>
      </c>
      <c r="O330" s="64"/>
      <c r="P330" s="187">
        <f>O330*H330</f>
        <v>0</v>
      </c>
      <c r="Q330" s="187">
        <v>1.2616000000000001E-3</v>
      </c>
      <c r="R330" s="187">
        <f>Q330*H330</f>
        <v>1.5139200000000002E-2</v>
      </c>
      <c r="S330" s="187">
        <v>0</v>
      </c>
      <c r="T330" s="18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9" t="s">
        <v>270</v>
      </c>
      <c r="AT330" s="189" t="s">
        <v>167</v>
      </c>
      <c r="AU330" s="189" t="s">
        <v>90</v>
      </c>
      <c r="AY330" s="16" t="s">
        <v>165</v>
      </c>
      <c r="BE330" s="190">
        <f>IF(N330="základní",J330,0)</f>
        <v>0</v>
      </c>
      <c r="BF330" s="190">
        <f>IF(N330="snížená",J330,0)</f>
        <v>0</v>
      </c>
      <c r="BG330" s="190">
        <f>IF(N330="zákl. přenesená",J330,0)</f>
        <v>0</v>
      </c>
      <c r="BH330" s="190">
        <f>IF(N330="sníž. přenesená",J330,0)</f>
        <v>0</v>
      </c>
      <c r="BI330" s="190">
        <f>IF(N330="nulová",J330,0)</f>
        <v>0</v>
      </c>
      <c r="BJ330" s="16" t="s">
        <v>88</v>
      </c>
      <c r="BK330" s="190">
        <f>ROUND(I330*H330,2)</f>
        <v>0</v>
      </c>
      <c r="BL330" s="16" t="s">
        <v>270</v>
      </c>
      <c r="BM330" s="189" t="s">
        <v>1919</v>
      </c>
    </row>
    <row r="331" spans="1:65" s="2" customFormat="1">
      <c r="A331" s="34"/>
      <c r="B331" s="35"/>
      <c r="C331" s="36"/>
      <c r="D331" s="191" t="s">
        <v>174</v>
      </c>
      <c r="E331" s="36"/>
      <c r="F331" s="192" t="s">
        <v>1920</v>
      </c>
      <c r="G331" s="36"/>
      <c r="H331" s="36"/>
      <c r="I331" s="193"/>
      <c r="J331" s="36"/>
      <c r="K331" s="36"/>
      <c r="L331" s="39"/>
      <c r="M331" s="194"/>
      <c r="N331" s="195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6" t="s">
        <v>174</v>
      </c>
      <c r="AU331" s="16" t="s">
        <v>90</v>
      </c>
    </row>
    <row r="332" spans="1:65" s="13" customFormat="1">
      <c r="B332" s="196"/>
      <c r="C332" s="197"/>
      <c r="D332" s="198" t="s">
        <v>176</v>
      </c>
      <c r="E332" s="199" t="s">
        <v>79</v>
      </c>
      <c r="F332" s="200" t="s">
        <v>1921</v>
      </c>
      <c r="G332" s="197"/>
      <c r="H332" s="201">
        <v>12</v>
      </c>
      <c r="I332" s="202"/>
      <c r="J332" s="197"/>
      <c r="K332" s="197"/>
      <c r="L332" s="203"/>
      <c r="M332" s="204"/>
      <c r="N332" s="205"/>
      <c r="O332" s="205"/>
      <c r="P332" s="205"/>
      <c r="Q332" s="205"/>
      <c r="R332" s="205"/>
      <c r="S332" s="205"/>
      <c r="T332" s="206"/>
      <c r="AT332" s="207" t="s">
        <v>176</v>
      </c>
      <c r="AU332" s="207" t="s">
        <v>90</v>
      </c>
      <c r="AV332" s="13" t="s">
        <v>90</v>
      </c>
      <c r="AW332" s="13" t="s">
        <v>39</v>
      </c>
      <c r="AX332" s="13" t="s">
        <v>81</v>
      </c>
      <c r="AY332" s="207" t="s">
        <v>165</v>
      </c>
    </row>
    <row r="333" spans="1:65" s="2" customFormat="1" ht="55.5" customHeight="1">
      <c r="A333" s="34"/>
      <c r="B333" s="35"/>
      <c r="C333" s="178" t="s">
        <v>626</v>
      </c>
      <c r="D333" s="178" t="s">
        <v>167</v>
      </c>
      <c r="E333" s="179" t="s">
        <v>1922</v>
      </c>
      <c r="F333" s="180" t="s">
        <v>1923</v>
      </c>
      <c r="G333" s="181" t="s">
        <v>343</v>
      </c>
      <c r="H333" s="182">
        <v>12</v>
      </c>
      <c r="I333" s="183"/>
      <c r="J333" s="184">
        <f>ROUND(I333*H333,2)</f>
        <v>0</v>
      </c>
      <c r="K333" s="180" t="s">
        <v>171</v>
      </c>
      <c r="L333" s="39"/>
      <c r="M333" s="185" t="s">
        <v>79</v>
      </c>
      <c r="N333" s="186" t="s">
        <v>51</v>
      </c>
      <c r="O333" s="64"/>
      <c r="P333" s="187">
        <f>O333*H333</f>
        <v>0</v>
      </c>
      <c r="Q333" s="187">
        <v>4.2249999999999997E-5</v>
      </c>
      <c r="R333" s="187">
        <f>Q333*H333</f>
        <v>5.0699999999999996E-4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270</v>
      </c>
      <c r="AT333" s="189" t="s">
        <v>167</v>
      </c>
      <c r="AU333" s="189" t="s">
        <v>90</v>
      </c>
      <c r="AY333" s="16" t="s">
        <v>165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6" t="s">
        <v>88</v>
      </c>
      <c r="BK333" s="190">
        <f>ROUND(I333*H333,2)</f>
        <v>0</v>
      </c>
      <c r="BL333" s="16" t="s">
        <v>270</v>
      </c>
      <c r="BM333" s="189" t="s">
        <v>1924</v>
      </c>
    </row>
    <row r="334" spans="1:65" s="2" customFormat="1">
      <c r="A334" s="34"/>
      <c r="B334" s="35"/>
      <c r="C334" s="36"/>
      <c r="D334" s="191" t="s">
        <v>174</v>
      </c>
      <c r="E334" s="36"/>
      <c r="F334" s="192" t="s">
        <v>1925</v>
      </c>
      <c r="G334" s="36"/>
      <c r="H334" s="36"/>
      <c r="I334" s="193"/>
      <c r="J334" s="36"/>
      <c r="K334" s="36"/>
      <c r="L334" s="39"/>
      <c r="M334" s="194"/>
      <c r="N334" s="195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6" t="s">
        <v>174</v>
      </c>
      <c r="AU334" s="16" t="s">
        <v>90</v>
      </c>
    </row>
    <row r="335" spans="1:65" s="2" customFormat="1" ht="24.2" customHeight="1">
      <c r="A335" s="34"/>
      <c r="B335" s="35"/>
      <c r="C335" s="178" t="s">
        <v>632</v>
      </c>
      <c r="D335" s="178" t="s">
        <v>167</v>
      </c>
      <c r="E335" s="179" t="s">
        <v>1926</v>
      </c>
      <c r="F335" s="180" t="s">
        <v>1927</v>
      </c>
      <c r="G335" s="181" t="s">
        <v>232</v>
      </c>
      <c r="H335" s="182">
        <v>1</v>
      </c>
      <c r="I335" s="183"/>
      <c r="J335" s="184">
        <f>ROUND(I335*H335,2)</f>
        <v>0</v>
      </c>
      <c r="K335" s="180" t="s">
        <v>171</v>
      </c>
      <c r="L335" s="39"/>
      <c r="M335" s="185" t="s">
        <v>79</v>
      </c>
      <c r="N335" s="186" t="s">
        <v>51</v>
      </c>
      <c r="O335" s="64"/>
      <c r="P335" s="187">
        <f>O335*H335</f>
        <v>0</v>
      </c>
      <c r="Q335" s="187">
        <v>7.5100000000000004E-4</v>
      </c>
      <c r="R335" s="187">
        <f>Q335*H335</f>
        <v>7.5100000000000004E-4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270</v>
      </c>
      <c r="AT335" s="189" t="s">
        <v>167</v>
      </c>
      <c r="AU335" s="189" t="s">
        <v>90</v>
      </c>
      <c r="AY335" s="16" t="s">
        <v>165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6" t="s">
        <v>88</v>
      </c>
      <c r="BK335" s="190">
        <f>ROUND(I335*H335,2)</f>
        <v>0</v>
      </c>
      <c r="BL335" s="16" t="s">
        <v>270</v>
      </c>
      <c r="BM335" s="189" t="s">
        <v>1928</v>
      </c>
    </row>
    <row r="336" spans="1:65" s="2" customFormat="1">
      <c r="A336" s="34"/>
      <c r="B336" s="35"/>
      <c r="C336" s="36"/>
      <c r="D336" s="191" t="s">
        <v>174</v>
      </c>
      <c r="E336" s="36"/>
      <c r="F336" s="192" t="s">
        <v>1929</v>
      </c>
      <c r="G336" s="36"/>
      <c r="H336" s="36"/>
      <c r="I336" s="193"/>
      <c r="J336" s="36"/>
      <c r="K336" s="36"/>
      <c r="L336" s="39"/>
      <c r="M336" s="194"/>
      <c r="N336" s="195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6" t="s">
        <v>174</v>
      </c>
      <c r="AU336" s="16" t="s">
        <v>90</v>
      </c>
    </row>
    <row r="337" spans="1:65" s="13" customFormat="1">
      <c r="B337" s="196"/>
      <c r="C337" s="197"/>
      <c r="D337" s="198" t="s">
        <v>176</v>
      </c>
      <c r="E337" s="199" t="s">
        <v>79</v>
      </c>
      <c r="F337" s="200" t="s">
        <v>746</v>
      </c>
      <c r="G337" s="197"/>
      <c r="H337" s="201">
        <v>1</v>
      </c>
      <c r="I337" s="202"/>
      <c r="J337" s="197"/>
      <c r="K337" s="197"/>
      <c r="L337" s="203"/>
      <c r="M337" s="204"/>
      <c r="N337" s="205"/>
      <c r="O337" s="205"/>
      <c r="P337" s="205"/>
      <c r="Q337" s="205"/>
      <c r="R337" s="205"/>
      <c r="S337" s="205"/>
      <c r="T337" s="206"/>
      <c r="AT337" s="207" t="s">
        <v>176</v>
      </c>
      <c r="AU337" s="207" t="s">
        <v>90</v>
      </c>
      <c r="AV337" s="13" t="s">
        <v>90</v>
      </c>
      <c r="AW337" s="13" t="s">
        <v>39</v>
      </c>
      <c r="AX337" s="13" t="s">
        <v>81</v>
      </c>
      <c r="AY337" s="207" t="s">
        <v>165</v>
      </c>
    </row>
    <row r="338" spans="1:65" s="2" customFormat="1" ht="37.9" customHeight="1">
      <c r="A338" s="34"/>
      <c r="B338" s="35"/>
      <c r="C338" s="178" t="s">
        <v>637</v>
      </c>
      <c r="D338" s="178" t="s">
        <v>167</v>
      </c>
      <c r="E338" s="179" t="s">
        <v>809</v>
      </c>
      <c r="F338" s="180" t="s">
        <v>810</v>
      </c>
      <c r="G338" s="181" t="s">
        <v>343</v>
      </c>
      <c r="H338" s="182">
        <v>12</v>
      </c>
      <c r="I338" s="183"/>
      <c r="J338" s="184">
        <f>ROUND(I338*H338,2)</f>
        <v>0</v>
      </c>
      <c r="K338" s="180" t="s">
        <v>171</v>
      </c>
      <c r="L338" s="39"/>
      <c r="M338" s="185" t="s">
        <v>79</v>
      </c>
      <c r="N338" s="186" t="s">
        <v>51</v>
      </c>
      <c r="O338" s="64"/>
      <c r="P338" s="187">
        <f>O338*H338</f>
        <v>0</v>
      </c>
      <c r="Q338" s="187">
        <v>1.8972349999999999E-4</v>
      </c>
      <c r="R338" s="187">
        <f>Q338*H338</f>
        <v>2.2766819999999999E-3</v>
      </c>
      <c r="S338" s="187">
        <v>0</v>
      </c>
      <c r="T338" s="18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9" t="s">
        <v>270</v>
      </c>
      <c r="AT338" s="189" t="s">
        <v>167</v>
      </c>
      <c r="AU338" s="189" t="s">
        <v>90</v>
      </c>
      <c r="AY338" s="16" t="s">
        <v>165</v>
      </c>
      <c r="BE338" s="190">
        <f>IF(N338="základní",J338,0)</f>
        <v>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6" t="s">
        <v>88</v>
      </c>
      <c r="BK338" s="190">
        <f>ROUND(I338*H338,2)</f>
        <v>0</v>
      </c>
      <c r="BL338" s="16" t="s">
        <v>270</v>
      </c>
      <c r="BM338" s="189" t="s">
        <v>1930</v>
      </c>
    </row>
    <row r="339" spans="1:65" s="2" customFormat="1">
      <c r="A339" s="34"/>
      <c r="B339" s="35"/>
      <c r="C339" s="36"/>
      <c r="D339" s="191" t="s">
        <v>174</v>
      </c>
      <c r="E339" s="36"/>
      <c r="F339" s="192" t="s">
        <v>812</v>
      </c>
      <c r="G339" s="36"/>
      <c r="H339" s="36"/>
      <c r="I339" s="193"/>
      <c r="J339" s="36"/>
      <c r="K339" s="36"/>
      <c r="L339" s="39"/>
      <c r="M339" s="194"/>
      <c r="N339" s="195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6" t="s">
        <v>174</v>
      </c>
      <c r="AU339" s="16" t="s">
        <v>90</v>
      </c>
    </row>
    <row r="340" spans="1:65" s="2" customFormat="1" ht="33" customHeight="1">
      <c r="A340" s="34"/>
      <c r="B340" s="35"/>
      <c r="C340" s="178" t="s">
        <v>643</v>
      </c>
      <c r="D340" s="178" t="s">
        <v>167</v>
      </c>
      <c r="E340" s="179" t="s">
        <v>815</v>
      </c>
      <c r="F340" s="180" t="s">
        <v>816</v>
      </c>
      <c r="G340" s="181" t="s">
        <v>343</v>
      </c>
      <c r="H340" s="182">
        <v>12</v>
      </c>
      <c r="I340" s="183"/>
      <c r="J340" s="184">
        <f>ROUND(I340*H340,2)</f>
        <v>0</v>
      </c>
      <c r="K340" s="180" t="s">
        <v>171</v>
      </c>
      <c r="L340" s="39"/>
      <c r="M340" s="185" t="s">
        <v>79</v>
      </c>
      <c r="N340" s="186" t="s">
        <v>51</v>
      </c>
      <c r="O340" s="64"/>
      <c r="P340" s="187">
        <f>O340*H340</f>
        <v>0</v>
      </c>
      <c r="Q340" s="187">
        <v>1.0000000000000001E-5</v>
      </c>
      <c r="R340" s="187">
        <f>Q340*H340</f>
        <v>1.2000000000000002E-4</v>
      </c>
      <c r="S340" s="187">
        <v>0</v>
      </c>
      <c r="T340" s="18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9" t="s">
        <v>270</v>
      </c>
      <c r="AT340" s="189" t="s">
        <v>167</v>
      </c>
      <c r="AU340" s="189" t="s">
        <v>90</v>
      </c>
      <c r="AY340" s="16" t="s">
        <v>165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16" t="s">
        <v>88</v>
      </c>
      <c r="BK340" s="190">
        <f>ROUND(I340*H340,2)</f>
        <v>0</v>
      </c>
      <c r="BL340" s="16" t="s">
        <v>270</v>
      </c>
      <c r="BM340" s="189" t="s">
        <v>1931</v>
      </c>
    </row>
    <row r="341" spans="1:65" s="2" customFormat="1">
      <c r="A341" s="34"/>
      <c r="B341" s="35"/>
      <c r="C341" s="36"/>
      <c r="D341" s="191" t="s">
        <v>174</v>
      </c>
      <c r="E341" s="36"/>
      <c r="F341" s="192" t="s">
        <v>818</v>
      </c>
      <c r="G341" s="36"/>
      <c r="H341" s="36"/>
      <c r="I341" s="193"/>
      <c r="J341" s="36"/>
      <c r="K341" s="36"/>
      <c r="L341" s="39"/>
      <c r="M341" s="194"/>
      <c r="N341" s="195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6" t="s">
        <v>174</v>
      </c>
      <c r="AU341" s="16" t="s">
        <v>90</v>
      </c>
    </row>
    <row r="342" spans="1:65" s="2" customFormat="1" ht="44.25" customHeight="1">
      <c r="A342" s="34"/>
      <c r="B342" s="35"/>
      <c r="C342" s="178" t="s">
        <v>646</v>
      </c>
      <c r="D342" s="178" t="s">
        <v>167</v>
      </c>
      <c r="E342" s="179" t="s">
        <v>825</v>
      </c>
      <c r="F342" s="180" t="s">
        <v>826</v>
      </c>
      <c r="G342" s="181" t="s">
        <v>681</v>
      </c>
      <c r="H342" s="219"/>
      <c r="I342" s="183"/>
      <c r="J342" s="184">
        <f>ROUND(I342*H342,2)</f>
        <v>0</v>
      </c>
      <c r="K342" s="180" t="s">
        <v>171</v>
      </c>
      <c r="L342" s="39"/>
      <c r="M342" s="185" t="s">
        <v>79</v>
      </c>
      <c r="N342" s="186" t="s">
        <v>51</v>
      </c>
      <c r="O342" s="64"/>
      <c r="P342" s="187">
        <f>O342*H342</f>
        <v>0</v>
      </c>
      <c r="Q342" s="187">
        <v>0</v>
      </c>
      <c r="R342" s="187">
        <f>Q342*H342</f>
        <v>0</v>
      </c>
      <c r="S342" s="187">
        <v>0</v>
      </c>
      <c r="T342" s="18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9" t="s">
        <v>270</v>
      </c>
      <c r="AT342" s="189" t="s">
        <v>167</v>
      </c>
      <c r="AU342" s="189" t="s">
        <v>90</v>
      </c>
      <c r="AY342" s="16" t="s">
        <v>165</v>
      </c>
      <c r="BE342" s="190">
        <f>IF(N342="základní",J342,0)</f>
        <v>0</v>
      </c>
      <c r="BF342" s="190">
        <f>IF(N342="snížená",J342,0)</f>
        <v>0</v>
      </c>
      <c r="BG342" s="190">
        <f>IF(N342="zákl. přenesená",J342,0)</f>
        <v>0</v>
      </c>
      <c r="BH342" s="190">
        <f>IF(N342="sníž. přenesená",J342,0)</f>
        <v>0</v>
      </c>
      <c r="BI342" s="190">
        <f>IF(N342="nulová",J342,0)</f>
        <v>0</v>
      </c>
      <c r="BJ342" s="16" t="s">
        <v>88</v>
      </c>
      <c r="BK342" s="190">
        <f>ROUND(I342*H342,2)</f>
        <v>0</v>
      </c>
      <c r="BL342" s="16" t="s">
        <v>270</v>
      </c>
      <c r="BM342" s="189" t="s">
        <v>1932</v>
      </c>
    </row>
    <row r="343" spans="1:65" s="2" customFormat="1">
      <c r="A343" s="34"/>
      <c r="B343" s="35"/>
      <c r="C343" s="36"/>
      <c r="D343" s="191" t="s">
        <v>174</v>
      </c>
      <c r="E343" s="36"/>
      <c r="F343" s="192" t="s">
        <v>828</v>
      </c>
      <c r="G343" s="36"/>
      <c r="H343" s="36"/>
      <c r="I343" s="193"/>
      <c r="J343" s="36"/>
      <c r="K343" s="36"/>
      <c r="L343" s="39"/>
      <c r="M343" s="194"/>
      <c r="N343" s="195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6" t="s">
        <v>174</v>
      </c>
      <c r="AU343" s="16" t="s">
        <v>90</v>
      </c>
    </row>
    <row r="344" spans="1:65" s="12" customFormat="1" ht="22.9" customHeight="1">
      <c r="B344" s="162"/>
      <c r="C344" s="163"/>
      <c r="D344" s="164" t="s">
        <v>80</v>
      </c>
      <c r="E344" s="176" t="s">
        <v>902</v>
      </c>
      <c r="F344" s="176" t="s">
        <v>903</v>
      </c>
      <c r="G344" s="163"/>
      <c r="H344" s="163"/>
      <c r="I344" s="166"/>
      <c r="J344" s="177">
        <f>BK344</f>
        <v>0</v>
      </c>
      <c r="K344" s="163"/>
      <c r="L344" s="168"/>
      <c r="M344" s="169"/>
      <c r="N344" s="170"/>
      <c r="O344" s="170"/>
      <c r="P344" s="171">
        <f>SUM(P345:P357)</f>
        <v>0</v>
      </c>
      <c r="Q344" s="170"/>
      <c r="R344" s="171">
        <f>SUM(R345:R357)</f>
        <v>6.6200000000000009E-2</v>
      </c>
      <c r="S344" s="170"/>
      <c r="T344" s="172">
        <f>SUM(T345:T357)</f>
        <v>0</v>
      </c>
      <c r="AR344" s="173" t="s">
        <v>90</v>
      </c>
      <c r="AT344" s="174" t="s">
        <v>80</v>
      </c>
      <c r="AU344" s="174" t="s">
        <v>88</v>
      </c>
      <c r="AY344" s="173" t="s">
        <v>165</v>
      </c>
      <c r="BK344" s="175">
        <f>SUM(BK345:BK357)</f>
        <v>0</v>
      </c>
    </row>
    <row r="345" spans="1:65" s="2" customFormat="1" ht="49.15" customHeight="1">
      <c r="A345" s="34"/>
      <c r="B345" s="35"/>
      <c r="C345" s="178" t="s">
        <v>652</v>
      </c>
      <c r="D345" s="178" t="s">
        <v>167</v>
      </c>
      <c r="E345" s="179" t="s">
        <v>1933</v>
      </c>
      <c r="F345" s="180" t="s">
        <v>1934</v>
      </c>
      <c r="G345" s="181" t="s">
        <v>343</v>
      </c>
      <c r="H345" s="182">
        <v>60</v>
      </c>
      <c r="I345" s="183"/>
      <c r="J345" s="184">
        <f>ROUND(I345*H345,2)</f>
        <v>0</v>
      </c>
      <c r="K345" s="180" t="s">
        <v>171</v>
      </c>
      <c r="L345" s="39"/>
      <c r="M345" s="185" t="s">
        <v>79</v>
      </c>
      <c r="N345" s="186" t="s">
        <v>51</v>
      </c>
      <c r="O345" s="64"/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270</v>
      </c>
      <c r="AT345" s="189" t="s">
        <v>167</v>
      </c>
      <c r="AU345" s="189" t="s">
        <v>90</v>
      </c>
      <c r="AY345" s="16" t="s">
        <v>165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6" t="s">
        <v>88</v>
      </c>
      <c r="BK345" s="190">
        <f>ROUND(I345*H345,2)</f>
        <v>0</v>
      </c>
      <c r="BL345" s="16" t="s">
        <v>270</v>
      </c>
      <c r="BM345" s="189" t="s">
        <v>1935</v>
      </c>
    </row>
    <row r="346" spans="1:65" s="2" customFormat="1">
      <c r="A346" s="34"/>
      <c r="B346" s="35"/>
      <c r="C346" s="36"/>
      <c r="D346" s="191" t="s">
        <v>174</v>
      </c>
      <c r="E346" s="36"/>
      <c r="F346" s="192" t="s">
        <v>1936</v>
      </c>
      <c r="G346" s="36"/>
      <c r="H346" s="36"/>
      <c r="I346" s="193"/>
      <c r="J346" s="36"/>
      <c r="K346" s="36"/>
      <c r="L346" s="39"/>
      <c r="M346" s="194"/>
      <c r="N346" s="195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6" t="s">
        <v>174</v>
      </c>
      <c r="AU346" s="16" t="s">
        <v>90</v>
      </c>
    </row>
    <row r="347" spans="1:65" s="13" customFormat="1">
      <c r="B347" s="196"/>
      <c r="C347" s="197"/>
      <c r="D347" s="198" t="s">
        <v>176</v>
      </c>
      <c r="E347" s="199" t="s">
        <v>79</v>
      </c>
      <c r="F347" s="200" t="s">
        <v>1937</v>
      </c>
      <c r="G347" s="197"/>
      <c r="H347" s="201">
        <v>60</v>
      </c>
      <c r="I347" s="202"/>
      <c r="J347" s="197"/>
      <c r="K347" s="197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176</v>
      </c>
      <c r="AU347" s="207" t="s">
        <v>90</v>
      </c>
      <c r="AV347" s="13" t="s">
        <v>90</v>
      </c>
      <c r="AW347" s="13" t="s">
        <v>39</v>
      </c>
      <c r="AX347" s="13" t="s">
        <v>81</v>
      </c>
      <c r="AY347" s="207" t="s">
        <v>165</v>
      </c>
    </row>
    <row r="348" spans="1:65" s="2" customFormat="1" ht="16.5" customHeight="1">
      <c r="A348" s="34"/>
      <c r="B348" s="35"/>
      <c r="C348" s="208" t="s">
        <v>657</v>
      </c>
      <c r="D348" s="208" t="s">
        <v>322</v>
      </c>
      <c r="E348" s="209" t="s">
        <v>1938</v>
      </c>
      <c r="F348" s="210" t="s">
        <v>1939</v>
      </c>
      <c r="G348" s="211" t="s">
        <v>1337</v>
      </c>
      <c r="H348" s="212">
        <v>58.2</v>
      </c>
      <c r="I348" s="213"/>
      <c r="J348" s="214">
        <f>ROUND(I348*H348,2)</f>
        <v>0</v>
      </c>
      <c r="K348" s="210" t="s">
        <v>171</v>
      </c>
      <c r="L348" s="215"/>
      <c r="M348" s="216" t="s">
        <v>79</v>
      </c>
      <c r="N348" s="217" t="s">
        <v>51</v>
      </c>
      <c r="O348" s="64"/>
      <c r="P348" s="187">
        <f>O348*H348</f>
        <v>0</v>
      </c>
      <c r="Q348" s="187">
        <v>1E-3</v>
      </c>
      <c r="R348" s="187">
        <f>Q348*H348</f>
        <v>5.8200000000000002E-2</v>
      </c>
      <c r="S348" s="187">
        <v>0</v>
      </c>
      <c r="T348" s="18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9" t="s">
        <v>375</v>
      </c>
      <c r="AT348" s="189" t="s">
        <v>322</v>
      </c>
      <c r="AU348" s="189" t="s">
        <v>90</v>
      </c>
      <c r="AY348" s="16" t="s">
        <v>165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16" t="s">
        <v>88</v>
      </c>
      <c r="BK348" s="190">
        <f>ROUND(I348*H348,2)</f>
        <v>0</v>
      </c>
      <c r="BL348" s="16" t="s">
        <v>270</v>
      </c>
      <c r="BM348" s="189" t="s">
        <v>1940</v>
      </c>
    </row>
    <row r="349" spans="1:65" s="13" customFormat="1">
      <c r="B349" s="196"/>
      <c r="C349" s="197"/>
      <c r="D349" s="198" t="s">
        <v>176</v>
      </c>
      <c r="E349" s="199" t="s">
        <v>79</v>
      </c>
      <c r="F349" s="200" t="s">
        <v>1941</v>
      </c>
      <c r="G349" s="197"/>
      <c r="H349" s="201">
        <v>58.2</v>
      </c>
      <c r="I349" s="202"/>
      <c r="J349" s="197"/>
      <c r="K349" s="197"/>
      <c r="L349" s="203"/>
      <c r="M349" s="204"/>
      <c r="N349" s="205"/>
      <c r="O349" s="205"/>
      <c r="P349" s="205"/>
      <c r="Q349" s="205"/>
      <c r="R349" s="205"/>
      <c r="S349" s="205"/>
      <c r="T349" s="206"/>
      <c r="AT349" s="207" t="s">
        <v>176</v>
      </c>
      <c r="AU349" s="207" t="s">
        <v>90</v>
      </c>
      <c r="AV349" s="13" t="s">
        <v>90</v>
      </c>
      <c r="AW349" s="13" t="s">
        <v>39</v>
      </c>
      <c r="AX349" s="13" t="s">
        <v>81</v>
      </c>
      <c r="AY349" s="207" t="s">
        <v>165</v>
      </c>
    </row>
    <row r="350" spans="1:65" s="2" customFormat="1" ht="24.2" customHeight="1">
      <c r="A350" s="34"/>
      <c r="B350" s="35"/>
      <c r="C350" s="178" t="s">
        <v>661</v>
      </c>
      <c r="D350" s="178" t="s">
        <v>167</v>
      </c>
      <c r="E350" s="179" t="s">
        <v>1942</v>
      </c>
      <c r="F350" s="180" t="s">
        <v>1943</v>
      </c>
      <c r="G350" s="181" t="s">
        <v>232</v>
      </c>
      <c r="H350" s="182">
        <v>50</v>
      </c>
      <c r="I350" s="183"/>
      <c r="J350" s="184">
        <f>ROUND(I350*H350,2)</f>
        <v>0</v>
      </c>
      <c r="K350" s="180" t="s">
        <v>171</v>
      </c>
      <c r="L350" s="39"/>
      <c r="M350" s="185" t="s">
        <v>79</v>
      </c>
      <c r="N350" s="186" t="s">
        <v>51</v>
      </c>
      <c r="O350" s="64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9" t="s">
        <v>270</v>
      </c>
      <c r="AT350" s="189" t="s">
        <v>167</v>
      </c>
      <c r="AU350" s="189" t="s">
        <v>90</v>
      </c>
      <c r="AY350" s="16" t="s">
        <v>165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6" t="s">
        <v>88</v>
      </c>
      <c r="BK350" s="190">
        <f>ROUND(I350*H350,2)</f>
        <v>0</v>
      </c>
      <c r="BL350" s="16" t="s">
        <v>270</v>
      </c>
      <c r="BM350" s="189" t="s">
        <v>1944</v>
      </c>
    </row>
    <row r="351" spans="1:65" s="2" customFormat="1">
      <c r="A351" s="34"/>
      <c r="B351" s="35"/>
      <c r="C351" s="36"/>
      <c r="D351" s="191" t="s">
        <v>174</v>
      </c>
      <c r="E351" s="36"/>
      <c r="F351" s="192" t="s">
        <v>1945</v>
      </c>
      <c r="G351" s="36"/>
      <c r="H351" s="36"/>
      <c r="I351" s="193"/>
      <c r="J351" s="36"/>
      <c r="K351" s="36"/>
      <c r="L351" s="39"/>
      <c r="M351" s="194"/>
      <c r="N351" s="195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6" t="s">
        <v>174</v>
      </c>
      <c r="AU351" s="16" t="s">
        <v>90</v>
      </c>
    </row>
    <row r="352" spans="1:65" s="2" customFormat="1" ht="16.5" customHeight="1">
      <c r="A352" s="34"/>
      <c r="B352" s="35"/>
      <c r="C352" s="208" t="s">
        <v>667</v>
      </c>
      <c r="D352" s="208" t="s">
        <v>322</v>
      </c>
      <c r="E352" s="209" t="s">
        <v>1946</v>
      </c>
      <c r="F352" s="210" t="s">
        <v>1947</v>
      </c>
      <c r="G352" s="211" t="s">
        <v>232</v>
      </c>
      <c r="H352" s="212">
        <v>50</v>
      </c>
      <c r="I352" s="213"/>
      <c r="J352" s="214">
        <f>ROUND(I352*H352,2)</f>
        <v>0</v>
      </c>
      <c r="K352" s="210" t="s">
        <v>171</v>
      </c>
      <c r="L352" s="215"/>
      <c r="M352" s="216" t="s">
        <v>79</v>
      </c>
      <c r="N352" s="217" t="s">
        <v>51</v>
      </c>
      <c r="O352" s="64"/>
      <c r="P352" s="187">
        <f>O352*H352</f>
        <v>0</v>
      </c>
      <c r="Q352" s="187">
        <v>1.6000000000000001E-4</v>
      </c>
      <c r="R352" s="187">
        <f>Q352*H352</f>
        <v>8.0000000000000002E-3</v>
      </c>
      <c r="S352" s="187">
        <v>0</v>
      </c>
      <c r="T352" s="18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9" t="s">
        <v>375</v>
      </c>
      <c r="AT352" s="189" t="s">
        <v>322</v>
      </c>
      <c r="AU352" s="189" t="s">
        <v>90</v>
      </c>
      <c r="AY352" s="16" t="s">
        <v>165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16" t="s">
        <v>88</v>
      </c>
      <c r="BK352" s="190">
        <f>ROUND(I352*H352,2)</f>
        <v>0</v>
      </c>
      <c r="BL352" s="16" t="s">
        <v>270</v>
      </c>
      <c r="BM352" s="189" t="s">
        <v>1948</v>
      </c>
    </row>
    <row r="353" spans="1:65" s="13" customFormat="1">
      <c r="B353" s="196"/>
      <c r="C353" s="197"/>
      <c r="D353" s="198" t="s">
        <v>176</v>
      </c>
      <c r="E353" s="199" t="s">
        <v>79</v>
      </c>
      <c r="F353" s="200" t="s">
        <v>1949</v>
      </c>
      <c r="G353" s="197"/>
      <c r="H353" s="201">
        <v>50</v>
      </c>
      <c r="I353" s="202"/>
      <c r="J353" s="197"/>
      <c r="K353" s="197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176</v>
      </c>
      <c r="AU353" s="207" t="s">
        <v>90</v>
      </c>
      <c r="AV353" s="13" t="s">
        <v>90</v>
      </c>
      <c r="AW353" s="13" t="s">
        <v>39</v>
      </c>
      <c r="AX353" s="13" t="s">
        <v>81</v>
      </c>
      <c r="AY353" s="207" t="s">
        <v>165</v>
      </c>
    </row>
    <row r="354" spans="1:65" s="2" customFormat="1" ht="24.2" customHeight="1">
      <c r="A354" s="34"/>
      <c r="B354" s="35"/>
      <c r="C354" s="178" t="s">
        <v>670</v>
      </c>
      <c r="D354" s="178" t="s">
        <v>167</v>
      </c>
      <c r="E354" s="179" t="s">
        <v>1950</v>
      </c>
      <c r="F354" s="180" t="s">
        <v>1951</v>
      </c>
      <c r="G354" s="181" t="s">
        <v>232</v>
      </c>
      <c r="H354" s="182">
        <v>1</v>
      </c>
      <c r="I354" s="183"/>
      <c r="J354" s="184">
        <f>ROUND(I354*H354,2)</f>
        <v>0</v>
      </c>
      <c r="K354" s="180" t="s">
        <v>171</v>
      </c>
      <c r="L354" s="39"/>
      <c r="M354" s="185" t="s">
        <v>79</v>
      </c>
      <c r="N354" s="186" t="s">
        <v>51</v>
      </c>
      <c r="O354" s="64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9" t="s">
        <v>270</v>
      </c>
      <c r="AT354" s="189" t="s">
        <v>167</v>
      </c>
      <c r="AU354" s="189" t="s">
        <v>90</v>
      </c>
      <c r="AY354" s="16" t="s">
        <v>165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16" t="s">
        <v>88</v>
      </c>
      <c r="BK354" s="190">
        <f>ROUND(I354*H354,2)</f>
        <v>0</v>
      </c>
      <c r="BL354" s="16" t="s">
        <v>270</v>
      </c>
      <c r="BM354" s="189" t="s">
        <v>1952</v>
      </c>
    </row>
    <row r="355" spans="1:65" s="2" customFormat="1">
      <c r="A355" s="34"/>
      <c r="B355" s="35"/>
      <c r="C355" s="36"/>
      <c r="D355" s="191" t="s">
        <v>174</v>
      </c>
      <c r="E355" s="36"/>
      <c r="F355" s="192" t="s">
        <v>1953</v>
      </c>
      <c r="G355" s="36"/>
      <c r="H355" s="36"/>
      <c r="I355" s="193"/>
      <c r="J355" s="36"/>
      <c r="K355" s="36"/>
      <c r="L355" s="39"/>
      <c r="M355" s="194"/>
      <c r="N355" s="195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6" t="s">
        <v>174</v>
      </c>
      <c r="AU355" s="16" t="s">
        <v>90</v>
      </c>
    </row>
    <row r="356" spans="1:65" s="2" customFormat="1" ht="37.9" customHeight="1">
      <c r="A356" s="34"/>
      <c r="B356" s="35"/>
      <c r="C356" s="178" t="s">
        <v>672</v>
      </c>
      <c r="D356" s="178" t="s">
        <v>167</v>
      </c>
      <c r="E356" s="179" t="s">
        <v>1180</v>
      </c>
      <c r="F356" s="180" t="s">
        <v>1181</v>
      </c>
      <c r="G356" s="181" t="s">
        <v>681</v>
      </c>
      <c r="H356" s="219"/>
      <c r="I356" s="183"/>
      <c r="J356" s="184">
        <f>ROUND(I356*H356,2)</f>
        <v>0</v>
      </c>
      <c r="K356" s="180" t="s">
        <v>171</v>
      </c>
      <c r="L356" s="39"/>
      <c r="M356" s="185" t="s">
        <v>79</v>
      </c>
      <c r="N356" s="186" t="s">
        <v>51</v>
      </c>
      <c r="O356" s="64"/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9" t="s">
        <v>270</v>
      </c>
      <c r="AT356" s="189" t="s">
        <v>167</v>
      </c>
      <c r="AU356" s="189" t="s">
        <v>90</v>
      </c>
      <c r="AY356" s="16" t="s">
        <v>165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6" t="s">
        <v>88</v>
      </c>
      <c r="BK356" s="190">
        <f>ROUND(I356*H356,2)</f>
        <v>0</v>
      </c>
      <c r="BL356" s="16" t="s">
        <v>270</v>
      </c>
      <c r="BM356" s="189" t="s">
        <v>1954</v>
      </c>
    </row>
    <row r="357" spans="1:65" s="2" customFormat="1">
      <c r="A357" s="34"/>
      <c r="B357" s="35"/>
      <c r="C357" s="36"/>
      <c r="D357" s="191" t="s">
        <v>174</v>
      </c>
      <c r="E357" s="36"/>
      <c r="F357" s="192" t="s">
        <v>1183</v>
      </c>
      <c r="G357" s="36"/>
      <c r="H357" s="36"/>
      <c r="I357" s="193"/>
      <c r="J357" s="36"/>
      <c r="K357" s="36"/>
      <c r="L357" s="39"/>
      <c r="M357" s="194"/>
      <c r="N357" s="195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6" t="s">
        <v>174</v>
      </c>
      <c r="AU357" s="16" t="s">
        <v>90</v>
      </c>
    </row>
    <row r="358" spans="1:65" s="12" customFormat="1" ht="22.9" customHeight="1">
      <c r="B358" s="162"/>
      <c r="C358" s="163"/>
      <c r="D358" s="164" t="s">
        <v>80</v>
      </c>
      <c r="E358" s="176" t="s">
        <v>1184</v>
      </c>
      <c r="F358" s="176" t="s">
        <v>1185</v>
      </c>
      <c r="G358" s="163"/>
      <c r="H358" s="163"/>
      <c r="I358" s="166"/>
      <c r="J358" s="177">
        <f>BK358</f>
        <v>0</v>
      </c>
      <c r="K358" s="163"/>
      <c r="L358" s="168"/>
      <c r="M358" s="169"/>
      <c r="N358" s="170"/>
      <c r="O358" s="170"/>
      <c r="P358" s="171">
        <f>P359</f>
        <v>0</v>
      </c>
      <c r="Q358" s="170"/>
      <c r="R358" s="171">
        <f>R359</f>
        <v>0</v>
      </c>
      <c r="S358" s="170"/>
      <c r="T358" s="172">
        <f>T359</f>
        <v>0</v>
      </c>
      <c r="AR358" s="173" t="s">
        <v>90</v>
      </c>
      <c r="AT358" s="174" t="s">
        <v>80</v>
      </c>
      <c r="AU358" s="174" t="s">
        <v>88</v>
      </c>
      <c r="AY358" s="173" t="s">
        <v>165</v>
      </c>
      <c r="BK358" s="175">
        <f>BK359</f>
        <v>0</v>
      </c>
    </row>
    <row r="359" spans="1:65" s="2" customFormat="1" ht="24.2" customHeight="1">
      <c r="A359" s="34"/>
      <c r="B359" s="35"/>
      <c r="C359" s="178" t="s">
        <v>678</v>
      </c>
      <c r="D359" s="178" t="s">
        <v>167</v>
      </c>
      <c r="E359" s="179" t="s">
        <v>1955</v>
      </c>
      <c r="F359" s="180" t="s">
        <v>1956</v>
      </c>
      <c r="G359" s="181" t="s">
        <v>239</v>
      </c>
      <c r="H359" s="182">
        <v>1</v>
      </c>
      <c r="I359" s="183"/>
      <c r="J359" s="184">
        <f>ROUND(I359*H359,2)</f>
        <v>0</v>
      </c>
      <c r="K359" s="180" t="s">
        <v>79</v>
      </c>
      <c r="L359" s="39"/>
      <c r="M359" s="185" t="s">
        <v>79</v>
      </c>
      <c r="N359" s="186" t="s">
        <v>51</v>
      </c>
      <c r="O359" s="64"/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9" t="s">
        <v>270</v>
      </c>
      <c r="AT359" s="189" t="s">
        <v>167</v>
      </c>
      <c r="AU359" s="189" t="s">
        <v>90</v>
      </c>
      <c r="AY359" s="16" t="s">
        <v>165</v>
      </c>
      <c r="BE359" s="190">
        <f>IF(N359="základní",J359,0)</f>
        <v>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6" t="s">
        <v>88</v>
      </c>
      <c r="BK359" s="190">
        <f>ROUND(I359*H359,2)</f>
        <v>0</v>
      </c>
      <c r="BL359" s="16" t="s">
        <v>270</v>
      </c>
      <c r="BM359" s="189" t="s">
        <v>1957</v>
      </c>
    </row>
    <row r="360" spans="1:65" s="12" customFormat="1" ht="22.9" customHeight="1">
      <c r="B360" s="162"/>
      <c r="C360" s="163"/>
      <c r="D360" s="164" t="s">
        <v>80</v>
      </c>
      <c r="E360" s="176" t="s">
        <v>1958</v>
      </c>
      <c r="F360" s="176" t="s">
        <v>1959</v>
      </c>
      <c r="G360" s="163"/>
      <c r="H360" s="163"/>
      <c r="I360" s="166"/>
      <c r="J360" s="177">
        <f>BK360</f>
        <v>0</v>
      </c>
      <c r="K360" s="163"/>
      <c r="L360" s="168"/>
      <c r="M360" s="169"/>
      <c r="N360" s="170"/>
      <c r="O360" s="170"/>
      <c r="P360" s="171">
        <f>SUM(P361:P369)</f>
        <v>0</v>
      </c>
      <c r="Q360" s="170"/>
      <c r="R360" s="171">
        <f>SUM(R361:R369)</f>
        <v>2.3432824000000001</v>
      </c>
      <c r="S360" s="170"/>
      <c r="T360" s="172">
        <f>SUM(T361:T369)</f>
        <v>0</v>
      </c>
      <c r="AR360" s="173" t="s">
        <v>90</v>
      </c>
      <c r="AT360" s="174" t="s">
        <v>80</v>
      </c>
      <c r="AU360" s="174" t="s">
        <v>88</v>
      </c>
      <c r="AY360" s="173" t="s">
        <v>165</v>
      </c>
      <c r="BK360" s="175">
        <f>SUM(BK361:BK369)</f>
        <v>0</v>
      </c>
    </row>
    <row r="361" spans="1:65" s="2" customFormat="1" ht="24.2" customHeight="1">
      <c r="A361" s="34"/>
      <c r="B361" s="35"/>
      <c r="C361" s="178" t="s">
        <v>686</v>
      </c>
      <c r="D361" s="178" t="s">
        <v>167</v>
      </c>
      <c r="E361" s="179" t="s">
        <v>1960</v>
      </c>
      <c r="F361" s="180" t="s">
        <v>1961</v>
      </c>
      <c r="G361" s="181" t="s">
        <v>213</v>
      </c>
      <c r="H361" s="182">
        <v>60.084000000000003</v>
      </c>
      <c r="I361" s="183"/>
      <c r="J361" s="184">
        <f>ROUND(I361*H361,2)</f>
        <v>0</v>
      </c>
      <c r="K361" s="180" t="s">
        <v>171</v>
      </c>
      <c r="L361" s="39"/>
      <c r="M361" s="185" t="s">
        <v>79</v>
      </c>
      <c r="N361" s="186" t="s">
        <v>51</v>
      </c>
      <c r="O361" s="64"/>
      <c r="P361" s="187">
        <f>O361*H361</f>
        <v>0</v>
      </c>
      <c r="Q361" s="187">
        <v>5.9999999999999995E-4</v>
      </c>
      <c r="R361" s="187">
        <f>Q361*H361</f>
        <v>3.6050399999999996E-2</v>
      </c>
      <c r="S361" s="187">
        <v>0</v>
      </c>
      <c r="T361" s="18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9" t="s">
        <v>270</v>
      </c>
      <c r="AT361" s="189" t="s">
        <v>167</v>
      </c>
      <c r="AU361" s="189" t="s">
        <v>90</v>
      </c>
      <c r="AY361" s="16" t="s">
        <v>165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6" t="s">
        <v>88</v>
      </c>
      <c r="BK361" s="190">
        <f>ROUND(I361*H361,2)</f>
        <v>0</v>
      </c>
      <c r="BL361" s="16" t="s">
        <v>270</v>
      </c>
      <c r="BM361" s="189" t="s">
        <v>1962</v>
      </c>
    </row>
    <row r="362" spans="1:65" s="2" customFormat="1">
      <c r="A362" s="34"/>
      <c r="B362" s="35"/>
      <c r="C362" s="36"/>
      <c r="D362" s="191" t="s">
        <v>174</v>
      </c>
      <c r="E362" s="36"/>
      <c r="F362" s="192" t="s">
        <v>1963</v>
      </c>
      <c r="G362" s="36"/>
      <c r="H362" s="36"/>
      <c r="I362" s="193"/>
      <c r="J362" s="36"/>
      <c r="K362" s="36"/>
      <c r="L362" s="39"/>
      <c r="M362" s="194"/>
      <c r="N362" s="195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6" t="s">
        <v>174</v>
      </c>
      <c r="AU362" s="16" t="s">
        <v>90</v>
      </c>
    </row>
    <row r="363" spans="1:65" s="13" customFormat="1" ht="22.5">
      <c r="B363" s="196"/>
      <c r="C363" s="197"/>
      <c r="D363" s="198" t="s">
        <v>176</v>
      </c>
      <c r="E363" s="199" t="s">
        <v>79</v>
      </c>
      <c r="F363" s="200" t="s">
        <v>1772</v>
      </c>
      <c r="G363" s="197"/>
      <c r="H363" s="201">
        <v>60.084000000000003</v>
      </c>
      <c r="I363" s="202"/>
      <c r="J363" s="197"/>
      <c r="K363" s="197"/>
      <c r="L363" s="203"/>
      <c r="M363" s="204"/>
      <c r="N363" s="205"/>
      <c r="O363" s="205"/>
      <c r="P363" s="205"/>
      <c r="Q363" s="205"/>
      <c r="R363" s="205"/>
      <c r="S363" s="205"/>
      <c r="T363" s="206"/>
      <c r="AT363" s="207" t="s">
        <v>176</v>
      </c>
      <c r="AU363" s="207" t="s">
        <v>90</v>
      </c>
      <c r="AV363" s="13" t="s">
        <v>90</v>
      </c>
      <c r="AW363" s="13" t="s">
        <v>39</v>
      </c>
      <c r="AX363" s="13" t="s">
        <v>81</v>
      </c>
      <c r="AY363" s="207" t="s">
        <v>165</v>
      </c>
    </row>
    <row r="364" spans="1:65" s="2" customFormat="1" ht="62.65" customHeight="1">
      <c r="A364" s="34"/>
      <c r="B364" s="35"/>
      <c r="C364" s="208" t="s">
        <v>692</v>
      </c>
      <c r="D364" s="208" t="s">
        <v>322</v>
      </c>
      <c r="E364" s="209" t="s">
        <v>1964</v>
      </c>
      <c r="F364" s="210" t="s">
        <v>1965</v>
      </c>
      <c r="G364" s="211" t="s">
        <v>213</v>
      </c>
      <c r="H364" s="212">
        <v>72.100999999999999</v>
      </c>
      <c r="I364" s="213"/>
      <c r="J364" s="214">
        <f>ROUND(I364*H364,2)</f>
        <v>0</v>
      </c>
      <c r="K364" s="210" t="s">
        <v>171</v>
      </c>
      <c r="L364" s="215"/>
      <c r="M364" s="216" t="s">
        <v>79</v>
      </c>
      <c r="N364" s="217" t="s">
        <v>51</v>
      </c>
      <c r="O364" s="64"/>
      <c r="P364" s="187">
        <f>O364*H364</f>
        <v>0</v>
      </c>
      <c r="Q364" s="187">
        <v>3.2000000000000001E-2</v>
      </c>
      <c r="R364" s="187">
        <f>Q364*H364</f>
        <v>2.3072319999999999</v>
      </c>
      <c r="S364" s="187">
        <v>0</v>
      </c>
      <c r="T364" s="18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9" t="s">
        <v>375</v>
      </c>
      <c r="AT364" s="189" t="s">
        <v>322</v>
      </c>
      <c r="AU364" s="189" t="s">
        <v>90</v>
      </c>
      <c r="AY364" s="16" t="s">
        <v>165</v>
      </c>
      <c r="BE364" s="190">
        <f>IF(N364="základní",J364,0)</f>
        <v>0</v>
      </c>
      <c r="BF364" s="190">
        <f>IF(N364="snížená",J364,0)</f>
        <v>0</v>
      </c>
      <c r="BG364" s="190">
        <f>IF(N364="zákl. přenesená",J364,0)</f>
        <v>0</v>
      </c>
      <c r="BH364" s="190">
        <f>IF(N364="sníž. přenesená",J364,0)</f>
        <v>0</v>
      </c>
      <c r="BI364" s="190">
        <f>IF(N364="nulová",J364,0)</f>
        <v>0</v>
      </c>
      <c r="BJ364" s="16" t="s">
        <v>88</v>
      </c>
      <c r="BK364" s="190">
        <f>ROUND(I364*H364,2)</f>
        <v>0</v>
      </c>
      <c r="BL364" s="16" t="s">
        <v>270</v>
      </c>
      <c r="BM364" s="189" t="s">
        <v>1966</v>
      </c>
    </row>
    <row r="365" spans="1:65" s="2" customFormat="1" ht="39">
      <c r="A365" s="34"/>
      <c r="B365" s="35"/>
      <c r="C365" s="36"/>
      <c r="D365" s="198" t="s">
        <v>572</v>
      </c>
      <c r="E365" s="36"/>
      <c r="F365" s="218" t="s">
        <v>1967</v>
      </c>
      <c r="G365" s="36"/>
      <c r="H365" s="36"/>
      <c r="I365" s="193"/>
      <c r="J365" s="36"/>
      <c r="K365" s="36"/>
      <c r="L365" s="39"/>
      <c r="M365" s="194"/>
      <c r="N365" s="195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6" t="s">
        <v>572</v>
      </c>
      <c r="AU365" s="16" t="s">
        <v>90</v>
      </c>
    </row>
    <row r="366" spans="1:65" s="13" customFormat="1">
      <c r="B366" s="196"/>
      <c r="C366" s="197"/>
      <c r="D366" s="198" t="s">
        <v>176</v>
      </c>
      <c r="E366" s="197"/>
      <c r="F366" s="200" t="s">
        <v>1968</v>
      </c>
      <c r="G366" s="197"/>
      <c r="H366" s="201">
        <v>72.100999999999999</v>
      </c>
      <c r="I366" s="202"/>
      <c r="J366" s="197"/>
      <c r="K366" s="197"/>
      <c r="L366" s="203"/>
      <c r="M366" s="204"/>
      <c r="N366" s="205"/>
      <c r="O366" s="205"/>
      <c r="P366" s="205"/>
      <c r="Q366" s="205"/>
      <c r="R366" s="205"/>
      <c r="S366" s="205"/>
      <c r="T366" s="206"/>
      <c r="AT366" s="207" t="s">
        <v>176</v>
      </c>
      <c r="AU366" s="207" t="s">
        <v>90</v>
      </c>
      <c r="AV366" s="13" t="s">
        <v>90</v>
      </c>
      <c r="AW366" s="13" t="s">
        <v>4</v>
      </c>
      <c r="AX366" s="13" t="s">
        <v>88</v>
      </c>
      <c r="AY366" s="207" t="s">
        <v>165</v>
      </c>
    </row>
    <row r="367" spans="1:65" s="2" customFormat="1" ht="44.25" customHeight="1">
      <c r="A367" s="34"/>
      <c r="B367" s="35"/>
      <c r="C367" s="178" t="s">
        <v>695</v>
      </c>
      <c r="D367" s="178" t="s">
        <v>167</v>
      </c>
      <c r="E367" s="179" t="s">
        <v>1969</v>
      </c>
      <c r="F367" s="180" t="s">
        <v>1970</v>
      </c>
      <c r="G367" s="181" t="s">
        <v>681</v>
      </c>
      <c r="H367" s="219"/>
      <c r="I367" s="183"/>
      <c r="J367" s="184">
        <f>ROUND(I367*H367,2)</f>
        <v>0</v>
      </c>
      <c r="K367" s="180" t="s">
        <v>171</v>
      </c>
      <c r="L367" s="39"/>
      <c r="M367" s="185" t="s">
        <v>79</v>
      </c>
      <c r="N367" s="186" t="s">
        <v>51</v>
      </c>
      <c r="O367" s="64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9" t="s">
        <v>270</v>
      </c>
      <c r="AT367" s="189" t="s">
        <v>167</v>
      </c>
      <c r="AU367" s="189" t="s">
        <v>90</v>
      </c>
      <c r="AY367" s="16" t="s">
        <v>165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6" t="s">
        <v>88</v>
      </c>
      <c r="BK367" s="190">
        <f>ROUND(I367*H367,2)</f>
        <v>0</v>
      </c>
      <c r="BL367" s="16" t="s">
        <v>270</v>
      </c>
      <c r="BM367" s="189" t="s">
        <v>1971</v>
      </c>
    </row>
    <row r="368" spans="1:65" s="2" customFormat="1">
      <c r="A368" s="34"/>
      <c r="B368" s="35"/>
      <c r="C368" s="36"/>
      <c r="D368" s="191" t="s">
        <v>174</v>
      </c>
      <c r="E368" s="36"/>
      <c r="F368" s="192" t="s">
        <v>1972</v>
      </c>
      <c r="G368" s="36"/>
      <c r="H368" s="36"/>
      <c r="I368" s="193"/>
      <c r="J368" s="36"/>
      <c r="K368" s="36"/>
      <c r="L368" s="39"/>
      <c r="M368" s="194"/>
      <c r="N368" s="195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6" t="s">
        <v>174</v>
      </c>
      <c r="AU368" s="16" t="s">
        <v>90</v>
      </c>
    </row>
    <row r="369" spans="1:65" s="2" customFormat="1" ht="156">
      <c r="A369" s="34"/>
      <c r="B369" s="35"/>
      <c r="C369" s="36"/>
      <c r="D369" s="198" t="s">
        <v>1973</v>
      </c>
      <c r="E369" s="36"/>
      <c r="F369" s="218" t="s">
        <v>1974</v>
      </c>
      <c r="G369" s="36"/>
      <c r="H369" s="36"/>
      <c r="I369" s="193"/>
      <c r="J369" s="36"/>
      <c r="K369" s="36"/>
      <c r="L369" s="39"/>
      <c r="M369" s="194"/>
      <c r="N369" s="195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6" t="s">
        <v>1973</v>
      </c>
      <c r="AU369" s="16" t="s">
        <v>90</v>
      </c>
    </row>
    <row r="370" spans="1:65" s="12" customFormat="1" ht="25.9" customHeight="1">
      <c r="B370" s="162"/>
      <c r="C370" s="163"/>
      <c r="D370" s="164" t="s">
        <v>80</v>
      </c>
      <c r="E370" s="165" t="s">
        <v>1975</v>
      </c>
      <c r="F370" s="165" t="s">
        <v>1975</v>
      </c>
      <c r="G370" s="163"/>
      <c r="H370" s="163"/>
      <c r="I370" s="166"/>
      <c r="J370" s="167">
        <f>BK370</f>
        <v>0</v>
      </c>
      <c r="K370" s="163"/>
      <c r="L370" s="168"/>
      <c r="M370" s="169"/>
      <c r="N370" s="170"/>
      <c r="O370" s="170"/>
      <c r="P370" s="171">
        <f>P371</f>
        <v>0</v>
      </c>
      <c r="Q370" s="170"/>
      <c r="R370" s="171">
        <f>R371</f>
        <v>0</v>
      </c>
      <c r="S370" s="170"/>
      <c r="T370" s="172">
        <f>T371</f>
        <v>0</v>
      </c>
      <c r="AR370" s="173" t="s">
        <v>172</v>
      </c>
      <c r="AT370" s="174" t="s">
        <v>80</v>
      </c>
      <c r="AU370" s="174" t="s">
        <v>81</v>
      </c>
      <c r="AY370" s="173" t="s">
        <v>165</v>
      </c>
      <c r="BK370" s="175">
        <f>BK371</f>
        <v>0</v>
      </c>
    </row>
    <row r="371" spans="1:65" s="12" customFormat="1" ht="22.9" customHeight="1">
      <c r="B371" s="162"/>
      <c r="C371" s="163"/>
      <c r="D371" s="164" t="s">
        <v>80</v>
      </c>
      <c r="E371" s="176" t="s">
        <v>1976</v>
      </c>
      <c r="F371" s="176" t="s">
        <v>1977</v>
      </c>
      <c r="G371" s="163"/>
      <c r="H371" s="163"/>
      <c r="I371" s="166"/>
      <c r="J371" s="177">
        <f>BK371</f>
        <v>0</v>
      </c>
      <c r="K371" s="163"/>
      <c r="L371" s="168"/>
      <c r="M371" s="169"/>
      <c r="N371" s="170"/>
      <c r="O371" s="170"/>
      <c r="P371" s="171">
        <f>SUM(P372:P373)</f>
        <v>0</v>
      </c>
      <c r="Q371" s="170"/>
      <c r="R371" s="171">
        <f>SUM(R372:R373)</f>
        <v>0</v>
      </c>
      <c r="S371" s="170"/>
      <c r="T371" s="172">
        <f>SUM(T372:T373)</f>
        <v>0</v>
      </c>
      <c r="AR371" s="173" t="s">
        <v>172</v>
      </c>
      <c r="AT371" s="174" t="s">
        <v>80</v>
      </c>
      <c r="AU371" s="174" t="s">
        <v>88</v>
      </c>
      <c r="AY371" s="173" t="s">
        <v>165</v>
      </c>
      <c r="BK371" s="175">
        <f>SUM(BK372:BK373)</f>
        <v>0</v>
      </c>
    </row>
    <row r="372" spans="1:65" s="2" customFormat="1" ht="37.9" customHeight="1">
      <c r="A372" s="34"/>
      <c r="B372" s="35"/>
      <c r="C372" s="178" t="s">
        <v>701</v>
      </c>
      <c r="D372" s="178" t="s">
        <v>167</v>
      </c>
      <c r="E372" s="179" t="s">
        <v>1978</v>
      </c>
      <c r="F372" s="180" t="s">
        <v>1979</v>
      </c>
      <c r="G372" s="181" t="s">
        <v>239</v>
      </c>
      <c r="H372" s="182">
        <v>1</v>
      </c>
      <c r="I372" s="183"/>
      <c r="J372" s="184">
        <f>ROUND(I372*H372,2)</f>
        <v>0</v>
      </c>
      <c r="K372" s="180" t="s">
        <v>79</v>
      </c>
      <c r="L372" s="39"/>
      <c r="M372" s="185" t="s">
        <v>79</v>
      </c>
      <c r="N372" s="186" t="s">
        <v>51</v>
      </c>
      <c r="O372" s="64"/>
      <c r="P372" s="187">
        <f>O372*H372</f>
        <v>0</v>
      </c>
      <c r="Q372" s="187">
        <v>0</v>
      </c>
      <c r="R372" s="187">
        <f>Q372*H372</f>
        <v>0</v>
      </c>
      <c r="S372" s="187">
        <v>0</v>
      </c>
      <c r="T372" s="18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9" t="s">
        <v>1581</v>
      </c>
      <c r="AT372" s="189" t="s">
        <v>167</v>
      </c>
      <c r="AU372" s="189" t="s">
        <v>90</v>
      </c>
      <c r="AY372" s="16" t="s">
        <v>165</v>
      </c>
      <c r="BE372" s="190">
        <f>IF(N372="základní",J372,0)</f>
        <v>0</v>
      </c>
      <c r="BF372" s="190">
        <f>IF(N372="snížená",J372,0)</f>
        <v>0</v>
      </c>
      <c r="BG372" s="190">
        <f>IF(N372="zákl. přenesená",J372,0)</f>
        <v>0</v>
      </c>
      <c r="BH372" s="190">
        <f>IF(N372="sníž. přenesená",J372,0)</f>
        <v>0</v>
      </c>
      <c r="BI372" s="190">
        <f>IF(N372="nulová",J372,0)</f>
        <v>0</v>
      </c>
      <c r="BJ372" s="16" t="s">
        <v>88</v>
      </c>
      <c r="BK372" s="190">
        <f>ROUND(I372*H372,2)</f>
        <v>0</v>
      </c>
      <c r="BL372" s="16" t="s">
        <v>1581</v>
      </c>
      <c r="BM372" s="189" t="s">
        <v>1980</v>
      </c>
    </row>
    <row r="373" spans="1:65" s="2" customFormat="1" ht="24.2" customHeight="1">
      <c r="A373" s="34"/>
      <c r="B373" s="35"/>
      <c r="C373" s="178" t="s">
        <v>704</v>
      </c>
      <c r="D373" s="178" t="s">
        <v>167</v>
      </c>
      <c r="E373" s="179" t="s">
        <v>1981</v>
      </c>
      <c r="F373" s="180" t="s">
        <v>1982</v>
      </c>
      <c r="G373" s="181" t="s">
        <v>239</v>
      </c>
      <c r="H373" s="182">
        <v>1</v>
      </c>
      <c r="I373" s="183"/>
      <c r="J373" s="184">
        <f>ROUND(I373*H373,2)</f>
        <v>0</v>
      </c>
      <c r="K373" s="180" t="s">
        <v>79</v>
      </c>
      <c r="L373" s="39"/>
      <c r="M373" s="223" t="s">
        <v>79</v>
      </c>
      <c r="N373" s="224" t="s">
        <v>51</v>
      </c>
      <c r="O373" s="225"/>
      <c r="P373" s="226">
        <f>O373*H373</f>
        <v>0</v>
      </c>
      <c r="Q373" s="226">
        <v>0</v>
      </c>
      <c r="R373" s="226">
        <f>Q373*H373</f>
        <v>0</v>
      </c>
      <c r="S373" s="226">
        <v>0</v>
      </c>
      <c r="T373" s="227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9" t="s">
        <v>1581</v>
      </c>
      <c r="AT373" s="189" t="s">
        <v>167</v>
      </c>
      <c r="AU373" s="189" t="s">
        <v>90</v>
      </c>
      <c r="AY373" s="16" t="s">
        <v>165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6" t="s">
        <v>88</v>
      </c>
      <c r="BK373" s="190">
        <f>ROUND(I373*H373,2)</f>
        <v>0</v>
      </c>
      <c r="BL373" s="16" t="s">
        <v>1581</v>
      </c>
      <c r="BM373" s="189" t="s">
        <v>1983</v>
      </c>
    </row>
    <row r="374" spans="1:65" s="2" customFormat="1" ht="6.95" customHeight="1">
      <c r="A374" s="34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39"/>
      <c r="M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</row>
  </sheetData>
  <sheetProtection algorithmName="SHA-512" hashValue="QMNj0IqXAfWfFkgwOc0w4xK6zY8r+2GyxxanQiI5HMXdvU7Lu132i3ckNXr7rDDPIGTwb1KjX4NbqENjo2S3rg==" saltValue="A6iRZrVSwa618xXc3+jrgwIQ/Hwst/vNcTs2fqZy3OMaTt3yd6Cc7RgGCnBwkqg1ipqtOd2tvjSuf5rR/JAD0g==" spinCount="100000" sheet="1" objects="1" scenarios="1" formatColumns="0" formatRows="0" autoFilter="0"/>
  <autoFilter ref="C104:K373" xr:uid="{00000000-0009-0000-0000-000002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hyperlinks>
    <hyperlink ref="F109" r:id="rId1" xr:uid="{00000000-0004-0000-0200-000000000000}"/>
    <hyperlink ref="F112" r:id="rId2" xr:uid="{00000000-0004-0000-0200-000001000000}"/>
    <hyperlink ref="F115" r:id="rId3" xr:uid="{00000000-0004-0000-0200-000002000000}"/>
    <hyperlink ref="F118" r:id="rId4" xr:uid="{00000000-0004-0000-0200-000003000000}"/>
    <hyperlink ref="F121" r:id="rId5" xr:uid="{00000000-0004-0000-0200-000004000000}"/>
    <hyperlink ref="F124" r:id="rId6" xr:uid="{00000000-0004-0000-0200-000005000000}"/>
    <hyperlink ref="F128" r:id="rId7" xr:uid="{00000000-0004-0000-0200-000006000000}"/>
    <hyperlink ref="F130" r:id="rId8" xr:uid="{00000000-0004-0000-0200-000007000000}"/>
    <hyperlink ref="F133" r:id="rId9" xr:uid="{00000000-0004-0000-0200-000008000000}"/>
    <hyperlink ref="F138" r:id="rId10" xr:uid="{00000000-0004-0000-0200-000009000000}"/>
    <hyperlink ref="F141" r:id="rId11" xr:uid="{00000000-0004-0000-0200-00000A000000}"/>
    <hyperlink ref="F144" r:id="rId12" xr:uid="{00000000-0004-0000-0200-00000B000000}"/>
    <hyperlink ref="F147" r:id="rId13" xr:uid="{00000000-0004-0000-0200-00000C000000}"/>
    <hyperlink ref="F150" r:id="rId14" xr:uid="{00000000-0004-0000-0200-00000D000000}"/>
    <hyperlink ref="F158" r:id="rId15" xr:uid="{00000000-0004-0000-0200-00000E000000}"/>
    <hyperlink ref="F161" r:id="rId16" xr:uid="{00000000-0004-0000-0200-00000F000000}"/>
    <hyperlink ref="F165" r:id="rId17" xr:uid="{00000000-0004-0000-0200-000010000000}"/>
    <hyperlink ref="F168" r:id="rId18" xr:uid="{00000000-0004-0000-0200-000011000000}"/>
    <hyperlink ref="F173" r:id="rId19" xr:uid="{00000000-0004-0000-0200-000012000000}"/>
    <hyperlink ref="F176" r:id="rId20" xr:uid="{00000000-0004-0000-0200-000013000000}"/>
    <hyperlink ref="F179" r:id="rId21" xr:uid="{00000000-0004-0000-0200-000014000000}"/>
    <hyperlink ref="F182" r:id="rId22" xr:uid="{00000000-0004-0000-0200-000015000000}"/>
    <hyperlink ref="F185" r:id="rId23" xr:uid="{00000000-0004-0000-0200-000016000000}"/>
    <hyperlink ref="F188" r:id="rId24" xr:uid="{00000000-0004-0000-0200-000017000000}"/>
    <hyperlink ref="F191" r:id="rId25" xr:uid="{00000000-0004-0000-0200-000018000000}"/>
    <hyperlink ref="F193" r:id="rId26" xr:uid="{00000000-0004-0000-0200-000019000000}"/>
    <hyperlink ref="F197" r:id="rId27" xr:uid="{00000000-0004-0000-0200-00001A000000}"/>
    <hyperlink ref="F202" r:id="rId28" xr:uid="{00000000-0004-0000-0200-00001B000000}"/>
    <hyperlink ref="F209" r:id="rId29" xr:uid="{00000000-0004-0000-0200-00001C000000}"/>
    <hyperlink ref="F212" r:id="rId30" xr:uid="{00000000-0004-0000-0200-00001D000000}"/>
    <hyperlink ref="F215" r:id="rId31" xr:uid="{00000000-0004-0000-0200-00001E000000}"/>
    <hyperlink ref="F219" r:id="rId32" xr:uid="{00000000-0004-0000-0200-00001F000000}"/>
    <hyperlink ref="F222" r:id="rId33" xr:uid="{00000000-0004-0000-0200-000020000000}"/>
    <hyperlink ref="F225" r:id="rId34" xr:uid="{00000000-0004-0000-0200-000021000000}"/>
    <hyperlink ref="F229" r:id="rId35" xr:uid="{00000000-0004-0000-0200-000022000000}"/>
    <hyperlink ref="F233" r:id="rId36" xr:uid="{00000000-0004-0000-0200-000023000000}"/>
    <hyperlink ref="F236" r:id="rId37" xr:uid="{00000000-0004-0000-0200-000024000000}"/>
    <hyperlink ref="F239" r:id="rId38" xr:uid="{00000000-0004-0000-0200-000025000000}"/>
    <hyperlink ref="F243" r:id="rId39" xr:uid="{00000000-0004-0000-0200-000026000000}"/>
    <hyperlink ref="F246" r:id="rId40" xr:uid="{00000000-0004-0000-0200-000027000000}"/>
    <hyperlink ref="F249" r:id="rId41" xr:uid="{00000000-0004-0000-0200-000028000000}"/>
    <hyperlink ref="F252" r:id="rId42" xr:uid="{00000000-0004-0000-0200-000029000000}"/>
    <hyperlink ref="F255" r:id="rId43" xr:uid="{00000000-0004-0000-0200-00002A000000}"/>
    <hyperlink ref="F258" r:id="rId44" xr:uid="{00000000-0004-0000-0200-00002B000000}"/>
    <hyperlink ref="F261" r:id="rId45" xr:uid="{00000000-0004-0000-0200-00002C000000}"/>
    <hyperlink ref="F264" r:id="rId46" xr:uid="{00000000-0004-0000-0200-00002D000000}"/>
    <hyperlink ref="F267" r:id="rId47" xr:uid="{00000000-0004-0000-0200-00002E000000}"/>
    <hyperlink ref="F270" r:id="rId48" xr:uid="{00000000-0004-0000-0200-00002F000000}"/>
    <hyperlink ref="F273" r:id="rId49" xr:uid="{00000000-0004-0000-0200-000030000000}"/>
    <hyperlink ref="F276" r:id="rId50" xr:uid="{00000000-0004-0000-0200-000031000000}"/>
    <hyperlink ref="F279" r:id="rId51" xr:uid="{00000000-0004-0000-0200-000032000000}"/>
    <hyperlink ref="F282" r:id="rId52" xr:uid="{00000000-0004-0000-0200-000033000000}"/>
    <hyperlink ref="F285" r:id="rId53" xr:uid="{00000000-0004-0000-0200-000034000000}"/>
    <hyperlink ref="F290" r:id="rId54" xr:uid="{00000000-0004-0000-0200-000035000000}"/>
    <hyperlink ref="F295" r:id="rId55" xr:uid="{00000000-0004-0000-0200-000036000000}"/>
    <hyperlink ref="F300" r:id="rId56" xr:uid="{00000000-0004-0000-0200-000037000000}"/>
    <hyperlink ref="F303" r:id="rId57" xr:uid="{00000000-0004-0000-0200-000038000000}"/>
    <hyperlink ref="F307" r:id="rId58" xr:uid="{00000000-0004-0000-0200-000039000000}"/>
    <hyperlink ref="F309" r:id="rId59" xr:uid="{00000000-0004-0000-0200-00003A000000}"/>
    <hyperlink ref="F311" r:id="rId60" xr:uid="{00000000-0004-0000-0200-00003B000000}"/>
    <hyperlink ref="F315" r:id="rId61" xr:uid="{00000000-0004-0000-0200-00003C000000}"/>
    <hyperlink ref="F318" r:id="rId62" xr:uid="{00000000-0004-0000-0200-00003D000000}"/>
    <hyperlink ref="F322" r:id="rId63" xr:uid="{00000000-0004-0000-0200-00003E000000}"/>
    <hyperlink ref="F325" r:id="rId64" xr:uid="{00000000-0004-0000-0200-00003F000000}"/>
    <hyperlink ref="F328" r:id="rId65" xr:uid="{00000000-0004-0000-0200-000040000000}"/>
    <hyperlink ref="F331" r:id="rId66" xr:uid="{00000000-0004-0000-0200-000041000000}"/>
    <hyperlink ref="F334" r:id="rId67" xr:uid="{00000000-0004-0000-0200-000042000000}"/>
    <hyperlink ref="F336" r:id="rId68" xr:uid="{00000000-0004-0000-0200-000043000000}"/>
    <hyperlink ref="F339" r:id="rId69" xr:uid="{00000000-0004-0000-0200-000044000000}"/>
    <hyperlink ref="F341" r:id="rId70" xr:uid="{00000000-0004-0000-0200-000045000000}"/>
    <hyperlink ref="F343" r:id="rId71" xr:uid="{00000000-0004-0000-0200-000046000000}"/>
    <hyperlink ref="F346" r:id="rId72" xr:uid="{00000000-0004-0000-0200-000047000000}"/>
    <hyperlink ref="F351" r:id="rId73" xr:uid="{00000000-0004-0000-0200-000048000000}"/>
    <hyperlink ref="F355" r:id="rId74" xr:uid="{00000000-0004-0000-0200-000049000000}"/>
    <hyperlink ref="F357" r:id="rId75" xr:uid="{00000000-0004-0000-0200-00004A000000}"/>
    <hyperlink ref="F362" r:id="rId76" xr:uid="{00000000-0004-0000-0200-00004B000000}"/>
    <hyperlink ref="F368" r:id="rId77" xr:uid="{00000000-0004-0000-0200-00004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46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6" t="s">
        <v>101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90</v>
      </c>
    </row>
    <row r="4" spans="1:46" s="1" customFormat="1" ht="24.95" customHeight="1">
      <c r="B4" s="19"/>
      <c r="D4" s="110" t="s">
        <v>111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60" t="str">
        <f>'Rekapitulace stavby'!K6</f>
        <v>Aquacentrum Teplice p.o. - venkovní úpravy</v>
      </c>
      <c r="F7" s="361"/>
      <c r="G7" s="361"/>
      <c r="H7" s="361"/>
      <c r="L7" s="19"/>
    </row>
    <row r="8" spans="1:46" s="1" customFormat="1" ht="12" customHeight="1">
      <c r="B8" s="19"/>
      <c r="D8" s="112" t="s">
        <v>112</v>
      </c>
      <c r="L8" s="19"/>
    </row>
    <row r="9" spans="1:46" s="2" customFormat="1" ht="16.5" customHeight="1">
      <c r="A9" s="34"/>
      <c r="B9" s="39"/>
      <c r="C9" s="34"/>
      <c r="D9" s="34"/>
      <c r="E9" s="360" t="s">
        <v>113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1984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79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32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33</v>
      </c>
      <c r="F17" s="34"/>
      <c r="G17" s="34"/>
      <c r="H17" s="34"/>
      <c r="I17" s="112" t="s">
        <v>34</v>
      </c>
      <c r="J17" s="103" t="s">
        <v>35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34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31</v>
      </c>
      <c r="J22" s="103" t="s">
        <v>32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33</v>
      </c>
      <c r="F23" s="34"/>
      <c r="G23" s="34"/>
      <c r="H23" s="34"/>
      <c r="I23" s="112" t="s">
        <v>34</v>
      </c>
      <c r="J23" s="103" t="s">
        <v>35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31</v>
      </c>
      <c r="J25" s="103" t="s">
        <v>41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42</v>
      </c>
      <c r="F26" s="34"/>
      <c r="G26" s="34"/>
      <c r="H26" s="34"/>
      <c r="I26" s="112" t="s">
        <v>34</v>
      </c>
      <c r="J26" s="103" t="s">
        <v>43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44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79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46</v>
      </c>
      <c r="E32" s="34"/>
      <c r="F32" s="34"/>
      <c r="G32" s="34"/>
      <c r="H32" s="34"/>
      <c r="I32" s="34"/>
      <c r="J32" s="120">
        <f>ROUND(J107,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48</v>
      </c>
      <c r="G34" s="34"/>
      <c r="H34" s="34"/>
      <c r="I34" s="121" t="s">
        <v>47</v>
      </c>
      <c r="J34" s="121" t="s">
        <v>49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50</v>
      </c>
      <c r="E35" s="112" t="s">
        <v>51</v>
      </c>
      <c r="F35" s="123">
        <f>ROUND((SUM(BE107:BE461)),  2)</f>
        <v>0</v>
      </c>
      <c r="G35" s="34"/>
      <c r="H35" s="34"/>
      <c r="I35" s="124">
        <v>0.21</v>
      </c>
      <c r="J35" s="123">
        <f>ROUND(((SUM(BE107:BE461))*I35),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52</v>
      </c>
      <c r="F36" s="123">
        <f>ROUND((SUM(BF107:BF461)),  2)</f>
        <v>0</v>
      </c>
      <c r="G36" s="34"/>
      <c r="H36" s="34"/>
      <c r="I36" s="124">
        <v>0.15</v>
      </c>
      <c r="J36" s="123">
        <f>ROUND(((SUM(BF107:BF461))*I36),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53</v>
      </c>
      <c r="F37" s="123">
        <f>ROUND((SUM(BG107:BG461)),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54</v>
      </c>
      <c r="F38" s="123">
        <f>ROUND((SUM(BH107:BH461)),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55</v>
      </c>
      <c r="F39" s="123">
        <f>ROUND((SUM(BI107:BI461)),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56</v>
      </c>
      <c r="E41" s="127"/>
      <c r="F41" s="127"/>
      <c r="G41" s="128" t="s">
        <v>57</v>
      </c>
      <c r="H41" s="129" t="s">
        <v>58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Aquacentrum Teplice p.o. - venkovní úpravy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112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113</v>
      </c>
      <c r="F52" s="357"/>
      <c r="G52" s="357"/>
      <c r="H52" s="357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114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7" t="str">
        <f>E11</f>
        <v>SO 102 11 - Vstupní objekt</v>
      </c>
      <c r="F54" s="357"/>
      <c r="G54" s="357"/>
      <c r="H54" s="357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>Teplice</v>
      </c>
      <c r="G56" s="36"/>
      <c r="H56" s="36"/>
      <c r="I56" s="28" t="s">
        <v>24</v>
      </c>
      <c r="J56" s="59" t="str">
        <f>IF(J14="","",J14)</f>
        <v>13. 12. 2021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PS projekty s.r.o., Revoluční 5, Teplice</v>
      </c>
      <c r="G58" s="36"/>
      <c r="H58" s="36"/>
      <c r="I58" s="28" t="s">
        <v>38</v>
      </c>
      <c r="J58" s="32" t="str">
        <f>E23</f>
        <v>PS projekty s.r.o., Revoluční 5, Teplice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>STAVINVEST KMS s.r.o., Studentská 285/22, Bílina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117</v>
      </c>
      <c r="D61" s="137"/>
      <c r="E61" s="137"/>
      <c r="F61" s="137"/>
      <c r="G61" s="137"/>
      <c r="H61" s="137"/>
      <c r="I61" s="137"/>
      <c r="J61" s="138" t="s">
        <v>118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78</v>
      </c>
      <c r="D63" s="36"/>
      <c r="E63" s="36"/>
      <c r="F63" s="36"/>
      <c r="G63" s="36"/>
      <c r="H63" s="36"/>
      <c r="I63" s="36"/>
      <c r="J63" s="77">
        <f>J107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119</v>
      </c>
    </row>
    <row r="64" spans="1:47" s="9" customFormat="1" ht="24.95" customHeight="1">
      <c r="B64" s="140"/>
      <c r="C64" s="141"/>
      <c r="D64" s="142" t="s">
        <v>120</v>
      </c>
      <c r="E64" s="143"/>
      <c r="F64" s="143"/>
      <c r="G64" s="143"/>
      <c r="H64" s="143"/>
      <c r="I64" s="143"/>
      <c r="J64" s="144">
        <f>J108</f>
        <v>0</v>
      </c>
      <c r="K64" s="141"/>
      <c r="L64" s="145"/>
    </row>
    <row r="65" spans="2:12" s="10" customFormat="1" ht="19.899999999999999" customHeight="1">
      <c r="B65" s="146"/>
      <c r="C65" s="97"/>
      <c r="D65" s="147" t="s">
        <v>121</v>
      </c>
      <c r="E65" s="148"/>
      <c r="F65" s="148"/>
      <c r="G65" s="148"/>
      <c r="H65" s="148"/>
      <c r="I65" s="148"/>
      <c r="J65" s="149">
        <f>J109</f>
        <v>0</v>
      </c>
      <c r="K65" s="97"/>
      <c r="L65" s="150"/>
    </row>
    <row r="66" spans="2:12" s="10" customFormat="1" ht="19.899999999999999" customHeight="1">
      <c r="B66" s="146"/>
      <c r="C66" s="97"/>
      <c r="D66" s="147" t="s">
        <v>122</v>
      </c>
      <c r="E66" s="148"/>
      <c r="F66" s="148"/>
      <c r="G66" s="148"/>
      <c r="H66" s="148"/>
      <c r="I66" s="148"/>
      <c r="J66" s="149">
        <f>J155</f>
        <v>0</v>
      </c>
      <c r="K66" s="97"/>
      <c r="L66" s="150"/>
    </row>
    <row r="67" spans="2:12" s="10" customFormat="1" ht="19.899999999999999" customHeight="1">
      <c r="B67" s="146"/>
      <c r="C67" s="97"/>
      <c r="D67" s="147" t="s">
        <v>123</v>
      </c>
      <c r="E67" s="148"/>
      <c r="F67" s="148"/>
      <c r="G67" s="148"/>
      <c r="H67" s="148"/>
      <c r="I67" s="148"/>
      <c r="J67" s="149">
        <f>J164</f>
        <v>0</v>
      </c>
      <c r="K67" s="97"/>
      <c r="L67" s="150"/>
    </row>
    <row r="68" spans="2:12" s="10" customFormat="1" ht="19.899999999999999" customHeight="1">
      <c r="B68" s="146"/>
      <c r="C68" s="97"/>
      <c r="D68" s="147" t="s">
        <v>1592</v>
      </c>
      <c r="E68" s="148"/>
      <c r="F68" s="148"/>
      <c r="G68" s="148"/>
      <c r="H68" s="148"/>
      <c r="I68" s="148"/>
      <c r="J68" s="149">
        <f>J169</f>
        <v>0</v>
      </c>
      <c r="K68" s="97"/>
      <c r="L68" s="150"/>
    </row>
    <row r="69" spans="2:12" s="10" customFormat="1" ht="19.899999999999999" customHeight="1">
      <c r="B69" s="146"/>
      <c r="C69" s="97"/>
      <c r="D69" s="147" t="s">
        <v>1593</v>
      </c>
      <c r="E69" s="148"/>
      <c r="F69" s="148"/>
      <c r="G69" s="148"/>
      <c r="H69" s="148"/>
      <c r="I69" s="148"/>
      <c r="J69" s="149">
        <f>J174</f>
        <v>0</v>
      </c>
      <c r="K69" s="97"/>
      <c r="L69" s="150"/>
    </row>
    <row r="70" spans="2:12" s="10" customFormat="1" ht="19.899999999999999" customHeight="1">
      <c r="B70" s="146"/>
      <c r="C70" s="97"/>
      <c r="D70" s="147" t="s">
        <v>124</v>
      </c>
      <c r="E70" s="148"/>
      <c r="F70" s="148"/>
      <c r="G70" s="148"/>
      <c r="H70" s="148"/>
      <c r="I70" s="148"/>
      <c r="J70" s="149">
        <f>J187</f>
        <v>0</v>
      </c>
      <c r="K70" s="97"/>
      <c r="L70" s="150"/>
    </row>
    <row r="71" spans="2:12" s="10" customFormat="1" ht="19.899999999999999" customHeight="1">
      <c r="B71" s="146"/>
      <c r="C71" s="97"/>
      <c r="D71" s="147" t="s">
        <v>1594</v>
      </c>
      <c r="E71" s="148"/>
      <c r="F71" s="148"/>
      <c r="G71" s="148"/>
      <c r="H71" s="148"/>
      <c r="I71" s="148"/>
      <c r="J71" s="149">
        <f>J202</f>
        <v>0</v>
      </c>
      <c r="K71" s="97"/>
      <c r="L71" s="150"/>
    </row>
    <row r="72" spans="2:12" s="10" customFormat="1" ht="19.899999999999999" customHeight="1">
      <c r="B72" s="146"/>
      <c r="C72" s="97"/>
      <c r="D72" s="147" t="s">
        <v>125</v>
      </c>
      <c r="E72" s="148"/>
      <c r="F72" s="148"/>
      <c r="G72" s="148"/>
      <c r="H72" s="148"/>
      <c r="I72" s="148"/>
      <c r="J72" s="149">
        <f>J223</f>
        <v>0</v>
      </c>
      <c r="K72" s="97"/>
      <c r="L72" s="150"/>
    </row>
    <row r="73" spans="2:12" s="10" customFormat="1" ht="19.899999999999999" customHeight="1">
      <c r="B73" s="146"/>
      <c r="C73" s="97"/>
      <c r="D73" s="147" t="s">
        <v>127</v>
      </c>
      <c r="E73" s="148"/>
      <c r="F73" s="148"/>
      <c r="G73" s="148"/>
      <c r="H73" s="148"/>
      <c r="I73" s="148"/>
      <c r="J73" s="149">
        <f>J233</f>
        <v>0</v>
      </c>
      <c r="K73" s="97"/>
      <c r="L73" s="150"/>
    </row>
    <row r="74" spans="2:12" s="10" customFormat="1" ht="19.899999999999999" customHeight="1">
      <c r="B74" s="146"/>
      <c r="C74" s="97"/>
      <c r="D74" s="147" t="s">
        <v>128</v>
      </c>
      <c r="E74" s="148"/>
      <c r="F74" s="148"/>
      <c r="G74" s="148"/>
      <c r="H74" s="148"/>
      <c r="I74" s="148"/>
      <c r="J74" s="149">
        <f>J240</f>
        <v>0</v>
      </c>
      <c r="K74" s="97"/>
      <c r="L74" s="150"/>
    </row>
    <row r="75" spans="2:12" s="10" customFormat="1" ht="19.899999999999999" customHeight="1">
      <c r="B75" s="146"/>
      <c r="C75" s="97"/>
      <c r="D75" s="147" t="s">
        <v>129</v>
      </c>
      <c r="E75" s="148"/>
      <c r="F75" s="148"/>
      <c r="G75" s="148"/>
      <c r="H75" s="148"/>
      <c r="I75" s="148"/>
      <c r="J75" s="149">
        <f>J253</f>
        <v>0</v>
      </c>
      <c r="K75" s="97"/>
      <c r="L75" s="150"/>
    </row>
    <row r="76" spans="2:12" s="9" customFormat="1" ht="24.95" customHeight="1">
      <c r="B76" s="140"/>
      <c r="C76" s="141"/>
      <c r="D76" s="142" t="s">
        <v>130</v>
      </c>
      <c r="E76" s="143"/>
      <c r="F76" s="143"/>
      <c r="G76" s="143"/>
      <c r="H76" s="143"/>
      <c r="I76" s="143"/>
      <c r="J76" s="144">
        <f>J256</f>
        <v>0</v>
      </c>
      <c r="K76" s="141"/>
      <c r="L76" s="145"/>
    </row>
    <row r="77" spans="2:12" s="10" customFormat="1" ht="19.899999999999999" customHeight="1">
      <c r="B77" s="146"/>
      <c r="C77" s="97"/>
      <c r="D77" s="147" t="s">
        <v>1985</v>
      </c>
      <c r="E77" s="148"/>
      <c r="F77" s="148"/>
      <c r="G77" s="148"/>
      <c r="H77" s="148"/>
      <c r="I77" s="148"/>
      <c r="J77" s="149">
        <f>J257</f>
        <v>0</v>
      </c>
      <c r="K77" s="97"/>
      <c r="L77" s="150"/>
    </row>
    <row r="78" spans="2:12" s="10" customFormat="1" ht="19.899999999999999" customHeight="1">
      <c r="B78" s="146"/>
      <c r="C78" s="97"/>
      <c r="D78" s="147" t="s">
        <v>135</v>
      </c>
      <c r="E78" s="148"/>
      <c r="F78" s="148"/>
      <c r="G78" s="148"/>
      <c r="H78" s="148"/>
      <c r="I78" s="148"/>
      <c r="J78" s="149">
        <f>J270</f>
        <v>0</v>
      </c>
      <c r="K78" s="97"/>
      <c r="L78" s="150"/>
    </row>
    <row r="79" spans="2:12" s="10" customFormat="1" ht="19.899999999999999" customHeight="1">
      <c r="B79" s="146"/>
      <c r="C79" s="97"/>
      <c r="D79" s="147" t="s">
        <v>1986</v>
      </c>
      <c r="E79" s="148"/>
      <c r="F79" s="148"/>
      <c r="G79" s="148"/>
      <c r="H79" s="148"/>
      <c r="I79" s="148"/>
      <c r="J79" s="149">
        <f>J277</f>
        <v>0</v>
      </c>
      <c r="K79" s="97"/>
      <c r="L79" s="150"/>
    </row>
    <row r="80" spans="2:12" s="10" customFormat="1" ht="19.899999999999999" customHeight="1">
      <c r="B80" s="146"/>
      <c r="C80" s="97"/>
      <c r="D80" s="147" t="s">
        <v>136</v>
      </c>
      <c r="E80" s="148"/>
      <c r="F80" s="148"/>
      <c r="G80" s="148"/>
      <c r="H80" s="148"/>
      <c r="I80" s="148"/>
      <c r="J80" s="149">
        <f>J283</f>
        <v>0</v>
      </c>
      <c r="K80" s="97"/>
      <c r="L80" s="150"/>
    </row>
    <row r="81" spans="1:31" s="10" customFormat="1" ht="19.899999999999999" customHeight="1">
      <c r="B81" s="146"/>
      <c r="C81" s="97"/>
      <c r="D81" s="147" t="s">
        <v>139</v>
      </c>
      <c r="E81" s="148"/>
      <c r="F81" s="148"/>
      <c r="G81" s="148"/>
      <c r="H81" s="148"/>
      <c r="I81" s="148"/>
      <c r="J81" s="149">
        <f>J375</f>
        <v>0</v>
      </c>
      <c r="K81" s="97"/>
      <c r="L81" s="150"/>
    </row>
    <row r="82" spans="1:31" s="10" customFormat="1" ht="19.899999999999999" customHeight="1">
      <c r="B82" s="146"/>
      <c r="C82" s="97"/>
      <c r="D82" s="147" t="s">
        <v>141</v>
      </c>
      <c r="E82" s="148"/>
      <c r="F82" s="148"/>
      <c r="G82" s="148"/>
      <c r="H82" s="148"/>
      <c r="I82" s="148"/>
      <c r="J82" s="149">
        <f>J407</f>
        <v>0</v>
      </c>
      <c r="K82" s="97"/>
      <c r="L82" s="150"/>
    </row>
    <row r="83" spans="1:31" s="10" customFormat="1" ht="19.899999999999999" customHeight="1">
      <c r="B83" s="146"/>
      <c r="C83" s="97"/>
      <c r="D83" s="147" t="s">
        <v>142</v>
      </c>
      <c r="E83" s="148"/>
      <c r="F83" s="148"/>
      <c r="G83" s="148"/>
      <c r="H83" s="148"/>
      <c r="I83" s="148"/>
      <c r="J83" s="149">
        <f>J436</f>
        <v>0</v>
      </c>
      <c r="K83" s="97"/>
      <c r="L83" s="150"/>
    </row>
    <row r="84" spans="1:31" s="10" customFormat="1" ht="19.899999999999999" customHeight="1">
      <c r="B84" s="146"/>
      <c r="C84" s="97"/>
      <c r="D84" s="147" t="s">
        <v>143</v>
      </c>
      <c r="E84" s="148"/>
      <c r="F84" s="148"/>
      <c r="G84" s="148"/>
      <c r="H84" s="148"/>
      <c r="I84" s="148"/>
      <c r="J84" s="149">
        <f>J449</f>
        <v>0</v>
      </c>
      <c r="K84" s="97"/>
      <c r="L84" s="150"/>
    </row>
    <row r="85" spans="1:31" s="9" customFormat="1" ht="24.95" customHeight="1">
      <c r="B85" s="140"/>
      <c r="C85" s="141"/>
      <c r="D85" s="142" t="s">
        <v>149</v>
      </c>
      <c r="E85" s="143"/>
      <c r="F85" s="143"/>
      <c r="G85" s="143"/>
      <c r="H85" s="143"/>
      <c r="I85" s="143"/>
      <c r="J85" s="144">
        <f>J458</f>
        <v>0</v>
      </c>
      <c r="K85" s="141"/>
      <c r="L85" s="145"/>
    </row>
    <row r="86" spans="1:31" s="2" customFormat="1" ht="21.7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6.95" customHeight="1">
      <c r="A87" s="34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91" spans="1:31" s="2" customFormat="1" ht="6.95" customHeight="1">
      <c r="A91" s="34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4.95" customHeight="1">
      <c r="A92" s="34"/>
      <c r="B92" s="35"/>
      <c r="C92" s="22" t="s">
        <v>150</v>
      </c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6.9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2" customHeight="1">
      <c r="A94" s="34"/>
      <c r="B94" s="35"/>
      <c r="C94" s="28" t="s">
        <v>16</v>
      </c>
      <c r="D94" s="36"/>
      <c r="E94" s="36"/>
      <c r="F94" s="36"/>
      <c r="G94" s="36"/>
      <c r="H94" s="36"/>
      <c r="I94" s="36"/>
      <c r="J94" s="36"/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6.5" customHeight="1">
      <c r="A95" s="34"/>
      <c r="B95" s="35"/>
      <c r="C95" s="36"/>
      <c r="D95" s="36"/>
      <c r="E95" s="358" t="str">
        <f>E7</f>
        <v>Aquacentrum Teplice p.o. - venkovní úpravy</v>
      </c>
      <c r="F95" s="359"/>
      <c r="G95" s="359"/>
      <c r="H95" s="359"/>
      <c r="I95" s="36"/>
      <c r="J95" s="36"/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1" customFormat="1" ht="12" customHeight="1">
      <c r="B96" s="20"/>
      <c r="C96" s="28" t="s">
        <v>112</v>
      </c>
      <c r="D96" s="21"/>
      <c r="E96" s="21"/>
      <c r="F96" s="21"/>
      <c r="G96" s="21"/>
      <c r="H96" s="21"/>
      <c r="I96" s="21"/>
      <c r="J96" s="21"/>
      <c r="K96" s="21"/>
      <c r="L96" s="19"/>
    </row>
    <row r="97" spans="1:65" s="2" customFormat="1" ht="16.5" customHeight="1">
      <c r="A97" s="34"/>
      <c r="B97" s="35"/>
      <c r="C97" s="36"/>
      <c r="D97" s="36"/>
      <c r="E97" s="358" t="s">
        <v>113</v>
      </c>
      <c r="F97" s="357"/>
      <c r="G97" s="357"/>
      <c r="H97" s="357"/>
      <c r="I97" s="36"/>
      <c r="J97" s="36"/>
      <c r="K97" s="36"/>
      <c r="L97" s="113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2" customHeight="1">
      <c r="A98" s="34"/>
      <c r="B98" s="35"/>
      <c r="C98" s="28" t="s">
        <v>114</v>
      </c>
      <c r="D98" s="36"/>
      <c r="E98" s="36"/>
      <c r="F98" s="36"/>
      <c r="G98" s="36"/>
      <c r="H98" s="36"/>
      <c r="I98" s="36"/>
      <c r="J98" s="36"/>
      <c r="K98" s="36"/>
      <c r="L98" s="113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6.5" customHeight="1">
      <c r="A99" s="34"/>
      <c r="B99" s="35"/>
      <c r="C99" s="36"/>
      <c r="D99" s="36"/>
      <c r="E99" s="337" t="str">
        <f>E11</f>
        <v>SO 102 11 - Vstupní objekt</v>
      </c>
      <c r="F99" s="357"/>
      <c r="G99" s="357"/>
      <c r="H99" s="357"/>
      <c r="I99" s="36"/>
      <c r="J99" s="36"/>
      <c r="K99" s="36"/>
      <c r="L99" s="113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6.9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113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12" customHeight="1">
      <c r="A101" s="34"/>
      <c r="B101" s="35"/>
      <c r="C101" s="28" t="s">
        <v>22</v>
      </c>
      <c r="D101" s="36"/>
      <c r="E101" s="36"/>
      <c r="F101" s="26" t="str">
        <f>F14</f>
        <v>Teplice</v>
      </c>
      <c r="G101" s="36"/>
      <c r="H101" s="36"/>
      <c r="I101" s="28" t="s">
        <v>24</v>
      </c>
      <c r="J101" s="59" t="str">
        <f>IF(J14="","",J14)</f>
        <v>13. 12. 2021</v>
      </c>
      <c r="K101" s="36"/>
      <c r="L101" s="113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6.9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113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25.7" customHeight="1">
      <c r="A103" s="34"/>
      <c r="B103" s="35"/>
      <c r="C103" s="28" t="s">
        <v>30</v>
      </c>
      <c r="D103" s="36"/>
      <c r="E103" s="36"/>
      <c r="F103" s="26" t="str">
        <f>E17</f>
        <v>PS projekty s.r.o., Revoluční 5, Teplice</v>
      </c>
      <c r="G103" s="36"/>
      <c r="H103" s="36"/>
      <c r="I103" s="28" t="s">
        <v>38</v>
      </c>
      <c r="J103" s="32" t="str">
        <f>E23</f>
        <v>PS projekty s.r.o., Revoluční 5, Teplice</v>
      </c>
      <c r="K103" s="36"/>
      <c r="L103" s="113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40.15" customHeight="1">
      <c r="A104" s="34"/>
      <c r="B104" s="35"/>
      <c r="C104" s="28" t="s">
        <v>36</v>
      </c>
      <c r="D104" s="36"/>
      <c r="E104" s="36"/>
      <c r="F104" s="26" t="str">
        <f>IF(E20="","",E20)</f>
        <v>Vyplň údaj</v>
      </c>
      <c r="G104" s="36"/>
      <c r="H104" s="36"/>
      <c r="I104" s="28" t="s">
        <v>40</v>
      </c>
      <c r="J104" s="32" t="str">
        <f>E26</f>
        <v>STAVINVEST KMS s.r.o., Studentská 285/22, Bílina</v>
      </c>
      <c r="K104" s="36"/>
      <c r="L104" s="113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10.3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113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11" customFormat="1" ht="29.25" customHeight="1">
      <c r="A106" s="151"/>
      <c r="B106" s="152"/>
      <c r="C106" s="153" t="s">
        <v>151</v>
      </c>
      <c r="D106" s="154" t="s">
        <v>65</v>
      </c>
      <c r="E106" s="154" t="s">
        <v>61</v>
      </c>
      <c r="F106" s="154" t="s">
        <v>62</v>
      </c>
      <c r="G106" s="154" t="s">
        <v>152</v>
      </c>
      <c r="H106" s="154" t="s">
        <v>153</v>
      </c>
      <c r="I106" s="154" t="s">
        <v>154</v>
      </c>
      <c r="J106" s="154" t="s">
        <v>118</v>
      </c>
      <c r="K106" s="155" t="s">
        <v>155</v>
      </c>
      <c r="L106" s="156"/>
      <c r="M106" s="68" t="s">
        <v>79</v>
      </c>
      <c r="N106" s="69" t="s">
        <v>50</v>
      </c>
      <c r="O106" s="69" t="s">
        <v>156</v>
      </c>
      <c r="P106" s="69" t="s">
        <v>157</v>
      </c>
      <c r="Q106" s="69" t="s">
        <v>158</v>
      </c>
      <c r="R106" s="69" t="s">
        <v>159</v>
      </c>
      <c r="S106" s="69" t="s">
        <v>160</v>
      </c>
      <c r="T106" s="70" t="s">
        <v>161</v>
      </c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</row>
    <row r="107" spans="1:65" s="2" customFormat="1" ht="22.9" customHeight="1">
      <c r="A107" s="34"/>
      <c r="B107" s="35"/>
      <c r="C107" s="75" t="s">
        <v>162</v>
      </c>
      <c r="D107" s="36"/>
      <c r="E107" s="36"/>
      <c r="F107" s="36"/>
      <c r="G107" s="36"/>
      <c r="H107" s="36"/>
      <c r="I107" s="36"/>
      <c r="J107" s="157">
        <f>BK107</f>
        <v>0</v>
      </c>
      <c r="K107" s="36"/>
      <c r="L107" s="39"/>
      <c r="M107" s="71"/>
      <c r="N107" s="158"/>
      <c r="O107" s="72"/>
      <c r="P107" s="159">
        <f>P108+P256+P458</f>
        <v>0</v>
      </c>
      <c r="Q107" s="72"/>
      <c r="R107" s="159">
        <f>R108+R256+R458</f>
        <v>82.017588386488995</v>
      </c>
      <c r="S107" s="72"/>
      <c r="T107" s="160">
        <f>T108+T256+T458</f>
        <v>14.122440000000001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6" t="s">
        <v>80</v>
      </c>
      <c r="AU107" s="16" t="s">
        <v>119</v>
      </c>
      <c r="BK107" s="161">
        <f>BK108+BK256+BK458</f>
        <v>0</v>
      </c>
    </row>
    <row r="108" spans="1:65" s="12" customFormat="1" ht="25.9" customHeight="1">
      <c r="B108" s="162"/>
      <c r="C108" s="163"/>
      <c r="D108" s="164" t="s">
        <v>80</v>
      </c>
      <c r="E108" s="165" t="s">
        <v>163</v>
      </c>
      <c r="F108" s="165" t="s">
        <v>164</v>
      </c>
      <c r="G108" s="163"/>
      <c r="H108" s="163"/>
      <c r="I108" s="166"/>
      <c r="J108" s="167">
        <f>BK108</f>
        <v>0</v>
      </c>
      <c r="K108" s="163"/>
      <c r="L108" s="168"/>
      <c r="M108" s="169"/>
      <c r="N108" s="170"/>
      <c r="O108" s="170"/>
      <c r="P108" s="171">
        <f>P109+P155+P164+P169+P174+P187+P202+P223+P233+P240+P253</f>
        <v>0</v>
      </c>
      <c r="Q108" s="170"/>
      <c r="R108" s="171">
        <f>R109+R155+R164+R169+R174+R187+R202+R223+R233+R240+R253</f>
        <v>80.371083596524002</v>
      </c>
      <c r="S108" s="170"/>
      <c r="T108" s="172">
        <f>T109+T155+T164+T169+T174+T187+T202+T223+T233+T240+T253</f>
        <v>14.122440000000001</v>
      </c>
      <c r="AR108" s="173" t="s">
        <v>88</v>
      </c>
      <c r="AT108" s="174" t="s">
        <v>80</v>
      </c>
      <c r="AU108" s="174" t="s">
        <v>81</v>
      </c>
      <c r="AY108" s="173" t="s">
        <v>165</v>
      </c>
      <c r="BK108" s="175">
        <f>BK109+BK155+BK164+BK169+BK174+BK187+BK202+BK223+BK233+BK240+BK253</f>
        <v>0</v>
      </c>
    </row>
    <row r="109" spans="1:65" s="12" customFormat="1" ht="22.9" customHeight="1">
      <c r="B109" s="162"/>
      <c r="C109" s="163"/>
      <c r="D109" s="164" t="s">
        <v>80</v>
      </c>
      <c r="E109" s="176" t="s">
        <v>88</v>
      </c>
      <c r="F109" s="176" t="s">
        <v>166</v>
      </c>
      <c r="G109" s="163"/>
      <c r="H109" s="163"/>
      <c r="I109" s="166"/>
      <c r="J109" s="177">
        <f>BK109</f>
        <v>0</v>
      </c>
      <c r="K109" s="163"/>
      <c r="L109" s="168"/>
      <c r="M109" s="169"/>
      <c r="N109" s="170"/>
      <c r="O109" s="170"/>
      <c r="P109" s="171">
        <f>SUM(P110:P154)</f>
        <v>0</v>
      </c>
      <c r="Q109" s="170"/>
      <c r="R109" s="171">
        <f>SUM(R110:R154)</f>
        <v>21.33</v>
      </c>
      <c r="S109" s="170"/>
      <c r="T109" s="172">
        <f>SUM(T110:T154)</f>
        <v>0</v>
      </c>
      <c r="AR109" s="173" t="s">
        <v>88</v>
      </c>
      <c r="AT109" s="174" t="s">
        <v>80</v>
      </c>
      <c r="AU109" s="174" t="s">
        <v>88</v>
      </c>
      <c r="AY109" s="173" t="s">
        <v>165</v>
      </c>
      <c r="BK109" s="175">
        <f>SUM(BK110:BK154)</f>
        <v>0</v>
      </c>
    </row>
    <row r="110" spans="1:65" s="2" customFormat="1" ht="37.9" customHeight="1">
      <c r="A110" s="34"/>
      <c r="B110" s="35"/>
      <c r="C110" s="178" t="s">
        <v>88</v>
      </c>
      <c r="D110" s="178" t="s">
        <v>167</v>
      </c>
      <c r="E110" s="179" t="s">
        <v>1987</v>
      </c>
      <c r="F110" s="180" t="s">
        <v>1988</v>
      </c>
      <c r="G110" s="181" t="s">
        <v>170</v>
      </c>
      <c r="H110" s="182">
        <v>128.44999999999999</v>
      </c>
      <c r="I110" s="183"/>
      <c r="J110" s="184">
        <f>ROUND(I110*H110,2)</f>
        <v>0</v>
      </c>
      <c r="K110" s="180" t="s">
        <v>171</v>
      </c>
      <c r="L110" s="39"/>
      <c r="M110" s="185" t="s">
        <v>79</v>
      </c>
      <c r="N110" s="186" t="s">
        <v>51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172</v>
      </c>
      <c r="AT110" s="189" t="s">
        <v>167</v>
      </c>
      <c r="AU110" s="189" t="s">
        <v>90</v>
      </c>
      <c r="AY110" s="16" t="s">
        <v>165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6" t="s">
        <v>88</v>
      </c>
      <c r="BK110" s="190">
        <f>ROUND(I110*H110,2)</f>
        <v>0</v>
      </c>
      <c r="BL110" s="16" t="s">
        <v>172</v>
      </c>
      <c r="BM110" s="189" t="s">
        <v>1989</v>
      </c>
    </row>
    <row r="111" spans="1:65" s="2" customFormat="1">
      <c r="A111" s="34"/>
      <c r="B111" s="35"/>
      <c r="C111" s="36"/>
      <c r="D111" s="191" t="s">
        <v>174</v>
      </c>
      <c r="E111" s="36"/>
      <c r="F111" s="192" t="s">
        <v>1990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6" t="s">
        <v>174</v>
      </c>
      <c r="AU111" s="16" t="s">
        <v>90</v>
      </c>
    </row>
    <row r="112" spans="1:65" s="13" customFormat="1">
      <c r="B112" s="196"/>
      <c r="C112" s="197"/>
      <c r="D112" s="198" t="s">
        <v>176</v>
      </c>
      <c r="E112" s="199" t="s">
        <v>79</v>
      </c>
      <c r="F112" s="200" t="s">
        <v>1991</v>
      </c>
      <c r="G112" s="197"/>
      <c r="H112" s="201">
        <v>8.75</v>
      </c>
      <c r="I112" s="202"/>
      <c r="J112" s="197"/>
      <c r="K112" s="197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176</v>
      </c>
      <c r="AU112" s="207" t="s">
        <v>90</v>
      </c>
      <c r="AV112" s="13" t="s">
        <v>90</v>
      </c>
      <c r="AW112" s="13" t="s">
        <v>39</v>
      </c>
      <c r="AX112" s="13" t="s">
        <v>81</v>
      </c>
      <c r="AY112" s="207" t="s">
        <v>165</v>
      </c>
    </row>
    <row r="113" spans="1:65" s="13" customFormat="1">
      <c r="B113" s="196"/>
      <c r="C113" s="197"/>
      <c r="D113" s="198" t="s">
        <v>176</v>
      </c>
      <c r="E113" s="199" t="s">
        <v>79</v>
      </c>
      <c r="F113" s="200" t="s">
        <v>1992</v>
      </c>
      <c r="G113" s="197"/>
      <c r="H113" s="201">
        <v>119.7</v>
      </c>
      <c r="I113" s="202"/>
      <c r="J113" s="197"/>
      <c r="K113" s="197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176</v>
      </c>
      <c r="AU113" s="207" t="s">
        <v>90</v>
      </c>
      <c r="AV113" s="13" t="s">
        <v>90</v>
      </c>
      <c r="AW113" s="13" t="s">
        <v>39</v>
      </c>
      <c r="AX113" s="13" t="s">
        <v>81</v>
      </c>
      <c r="AY113" s="207" t="s">
        <v>165</v>
      </c>
    </row>
    <row r="114" spans="1:65" s="2" customFormat="1" ht="44.25" customHeight="1">
      <c r="A114" s="34"/>
      <c r="B114" s="35"/>
      <c r="C114" s="178" t="s">
        <v>90</v>
      </c>
      <c r="D114" s="178" t="s">
        <v>167</v>
      </c>
      <c r="E114" s="179" t="s">
        <v>1993</v>
      </c>
      <c r="F114" s="180" t="s">
        <v>1994</v>
      </c>
      <c r="G114" s="181" t="s">
        <v>170</v>
      </c>
      <c r="H114" s="182">
        <v>40.732999999999997</v>
      </c>
      <c r="I114" s="183"/>
      <c r="J114" s="184">
        <f>ROUND(I114*H114,2)</f>
        <v>0</v>
      </c>
      <c r="K114" s="180" t="s">
        <v>171</v>
      </c>
      <c r="L114" s="39"/>
      <c r="M114" s="185" t="s">
        <v>79</v>
      </c>
      <c r="N114" s="186" t="s">
        <v>51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172</v>
      </c>
      <c r="AT114" s="189" t="s">
        <v>167</v>
      </c>
      <c r="AU114" s="189" t="s">
        <v>90</v>
      </c>
      <c r="AY114" s="16" t="s">
        <v>165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6" t="s">
        <v>88</v>
      </c>
      <c r="BK114" s="190">
        <f>ROUND(I114*H114,2)</f>
        <v>0</v>
      </c>
      <c r="BL114" s="16" t="s">
        <v>172</v>
      </c>
      <c r="BM114" s="189" t="s">
        <v>1995</v>
      </c>
    </row>
    <row r="115" spans="1:65" s="2" customFormat="1">
      <c r="A115" s="34"/>
      <c r="B115" s="35"/>
      <c r="C115" s="36"/>
      <c r="D115" s="191" t="s">
        <v>174</v>
      </c>
      <c r="E115" s="36"/>
      <c r="F115" s="192" t="s">
        <v>1996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6" t="s">
        <v>174</v>
      </c>
      <c r="AU115" s="16" t="s">
        <v>90</v>
      </c>
    </row>
    <row r="116" spans="1:65" s="13" customFormat="1" ht="22.5">
      <c r="B116" s="196"/>
      <c r="C116" s="197"/>
      <c r="D116" s="198" t="s">
        <v>176</v>
      </c>
      <c r="E116" s="199" t="s">
        <v>79</v>
      </c>
      <c r="F116" s="200" t="s">
        <v>1997</v>
      </c>
      <c r="G116" s="197"/>
      <c r="H116" s="201">
        <v>25.539000000000001</v>
      </c>
      <c r="I116" s="202"/>
      <c r="J116" s="197"/>
      <c r="K116" s="197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176</v>
      </c>
      <c r="AU116" s="207" t="s">
        <v>90</v>
      </c>
      <c r="AV116" s="13" t="s">
        <v>90</v>
      </c>
      <c r="AW116" s="13" t="s">
        <v>39</v>
      </c>
      <c r="AX116" s="13" t="s">
        <v>81</v>
      </c>
      <c r="AY116" s="207" t="s">
        <v>165</v>
      </c>
    </row>
    <row r="117" spans="1:65" s="13" customFormat="1" ht="45">
      <c r="B117" s="196"/>
      <c r="C117" s="197"/>
      <c r="D117" s="198" t="s">
        <v>176</v>
      </c>
      <c r="E117" s="199" t="s">
        <v>79</v>
      </c>
      <c r="F117" s="200" t="s">
        <v>1998</v>
      </c>
      <c r="G117" s="197"/>
      <c r="H117" s="201">
        <v>15.194000000000001</v>
      </c>
      <c r="I117" s="202"/>
      <c r="J117" s="197"/>
      <c r="K117" s="197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176</v>
      </c>
      <c r="AU117" s="207" t="s">
        <v>90</v>
      </c>
      <c r="AV117" s="13" t="s">
        <v>90</v>
      </c>
      <c r="AW117" s="13" t="s">
        <v>39</v>
      </c>
      <c r="AX117" s="13" t="s">
        <v>81</v>
      </c>
      <c r="AY117" s="207" t="s">
        <v>165</v>
      </c>
    </row>
    <row r="118" spans="1:65" s="2" customFormat="1" ht="44.25" customHeight="1">
      <c r="A118" s="34"/>
      <c r="B118" s="35"/>
      <c r="C118" s="178" t="s">
        <v>182</v>
      </c>
      <c r="D118" s="178" t="s">
        <v>167</v>
      </c>
      <c r="E118" s="179" t="s">
        <v>1613</v>
      </c>
      <c r="F118" s="180" t="s">
        <v>1614</v>
      </c>
      <c r="G118" s="181" t="s">
        <v>170</v>
      </c>
      <c r="H118" s="182">
        <v>7.92</v>
      </c>
      <c r="I118" s="183"/>
      <c r="J118" s="184">
        <f>ROUND(I118*H118,2)</f>
        <v>0</v>
      </c>
      <c r="K118" s="180" t="s">
        <v>171</v>
      </c>
      <c r="L118" s="39"/>
      <c r="M118" s="185" t="s">
        <v>79</v>
      </c>
      <c r="N118" s="186" t="s">
        <v>51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172</v>
      </c>
      <c r="AT118" s="189" t="s">
        <v>167</v>
      </c>
      <c r="AU118" s="189" t="s">
        <v>90</v>
      </c>
      <c r="AY118" s="16" t="s">
        <v>165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6" t="s">
        <v>88</v>
      </c>
      <c r="BK118" s="190">
        <f>ROUND(I118*H118,2)</f>
        <v>0</v>
      </c>
      <c r="BL118" s="16" t="s">
        <v>172</v>
      </c>
      <c r="BM118" s="189" t="s">
        <v>1999</v>
      </c>
    </row>
    <row r="119" spans="1:65" s="2" customFormat="1">
      <c r="A119" s="34"/>
      <c r="B119" s="35"/>
      <c r="C119" s="36"/>
      <c r="D119" s="191" t="s">
        <v>174</v>
      </c>
      <c r="E119" s="36"/>
      <c r="F119" s="192" t="s">
        <v>1616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6" t="s">
        <v>174</v>
      </c>
      <c r="AU119" s="16" t="s">
        <v>90</v>
      </c>
    </row>
    <row r="120" spans="1:65" s="13" customFormat="1">
      <c r="B120" s="196"/>
      <c r="C120" s="197"/>
      <c r="D120" s="198" t="s">
        <v>176</v>
      </c>
      <c r="E120" s="199" t="s">
        <v>79</v>
      </c>
      <c r="F120" s="200" t="s">
        <v>2000</v>
      </c>
      <c r="G120" s="197"/>
      <c r="H120" s="201">
        <v>7.92</v>
      </c>
      <c r="I120" s="202"/>
      <c r="J120" s="197"/>
      <c r="K120" s="197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176</v>
      </c>
      <c r="AU120" s="207" t="s">
        <v>90</v>
      </c>
      <c r="AV120" s="13" t="s">
        <v>90</v>
      </c>
      <c r="AW120" s="13" t="s">
        <v>39</v>
      </c>
      <c r="AX120" s="13" t="s">
        <v>81</v>
      </c>
      <c r="AY120" s="207" t="s">
        <v>165</v>
      </c>
    </row>
    <row r="121" spans="1:65" s="2" customFormat="1" ht="49.15" customHeight="1">
      <c r="A121" s="34"/>
      <c r="B121" s="35"/>
      <c r="C121" s="178" t="s">
        <v>172</v>
      </c>
      <c r="D121" s="178" t="s">
        <v>167</v>
      </c>
      <c r="E121" s="179" t="s">
        <v>2001</v>
      </c>
      <c r="F121" s="180" t="s">
        <v>2002</v>
      </c>
      <c r="G121" s="181" t="s">
        <v>170</v>
      </c>
      <c r="H121" s="182">
        <v>61.331000000000003</v>
      </c>
      <c r="I121" s="183"/>
      <c r="J121" s="184">
        <f>ROUND(I121*H121,2)</f>
        <v>0</v>
      </c>
      <c r="K121" s="180" t="s">
        <v>171</v>
      </c>
      <c r="L121" s="39"/>
      <c r="M121" s="185" t="s">
        <v>79</v>
      </c>
      <c r="N121" s="186" t="s">
        <v>51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172</v>
      </c>
      <c r="AT121" s="189" t="s">
        <v>167</v>
      </c>
      <c r="AU121" s="189" t="s">
        <v>90</v>
      </c>
      <c r="AY121" s="16" t="s">
        <v>165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6" t="s">
        <v>88</v>
      </c>
      <c r="BK121" s="190">
        <f>ROUND(I121*H121,2)</f>
        <v>0</v>
      </c>
      <c r="BL121" s="16" t="s">
        <v>172</v>
      </c>
      <c r="BM121" s="189" t="s">
        <v>2003</v>
      </c>
    </row>
    <row r="122" spans="1:65" s="2" customFormat="1">
      <c r="A122" s="34"/>
      <c r="B122" s="35"/>
      <c r="C122" s="36"/>
      <c r="D122" s="191" t="s">
        <v>174</v>
      </c>
      <c r="E122" s="36"/>
      <c r="F122" s="192" t="s">
        <v>2004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6" t="s">
        <v>174</v>
      </c>
      <c r="AU122" s="16" t="s">
        <v>90</v>
      </c>
    </row>
    <row r="123" spans="1:65" s="13" customFormat="1" ht="22.5">
      <c r="B123" s="196"/>
      <c r="C123" s="197"/>
      <c r="D123" s="198" t="s">
        <v>176</v>
      </c>
      <c r="E123" s="199" t="s">
        <v>79</v>
      </c>
      <c r="F123" s="200" t="s">
        <v>2005</v>
      </c>
      <c r="G123" s="197"/>
      <c r="H123" s="201">
        <v>61.331000000000003</v>
      </c>
      <c r="I123" s="202"/>
      <c r="J123" s="197"/>
      <c r="K123" s="197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176</v>
      </c>
      <c r="AU123" s="207" t="s">
        <v>90</v>
      </c>
      <c r="AV123" s="13" t="s">
        <v>90</v>
      </c>
      <c r="AW123" s="13" t="s">
        <v>39</v>
      </c>
      <c r="AX123" s="13" t="s">
        <v>81</v>
      </c>
      <c r="AY123" s="207" t="s">
        <v>165</v>
      </c>
    </row>
    <row r="124" spans="1:65" s="2" customFormat="1" ht="62.65" customHeight="1">
      <c r="A124" s="34"/>
      <c r="B124" s="35"/>
      <c r="C124" s="178" t="s">
        <v>195</v>
      </c>
      <c r="D124" s="178" t="s">
        <v>167</v>
      </c>
      <c r="E124" s="179" t="s">
        <v>1633</v>
      </c>
      <c r="F124" s="180" t="s">
        <v>1634</v>
      </c>
      <c r="G124" s="181" t="s">
        <v>170</v>
      </c>
      <c r="H124" s="182">
        <v>200.75899999999999</v>
      </c>
      <c r="I124" s="183"/>
      <c r="J124" s="184">
        <f>ROUND(I124*H124,2)</f>
        <v>0</v>
      </c>
      <c r="K124" s="180" t="s">
        <v>171</v>
      </c>
      <c r="L124" s="39"/>
      <c r="M124" s="185" t="s">
        <v>79</v>
      </c>
      <c r="N124" s="186" t="s">
        <v>51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172</v>
      </c>
      <c r="AT124" s="189" t="s">
        <v>167</v>
      </c>
      <c r="AU124" s="189" t="s">
        <v>90</v>
      </c>
      <c r="AY124" s="16" t="s">
        <v>165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6" t="s">
        <v>88</v>
      </c>
      <c r="BK124" s="190">
        <f>ROUND(I124*H124,2)</f>
        <v>0</v>
      </c>
      <c r="BL124" s="16" t="s">
        <v>172</v>
      </c>
      <c r="BM124" s="189" t="s">
        <v>2006</v>
      </c>
    </row>
    <row r="125" spans="1:65" s="2" customFormat="1">
      <c r="A125" s="34"/>
      <c r="B125" s="35"/>
      <c r="C125" s="36"/>
      <c r="D125" s="191" t="s">
        <v>174</v>
      </c>
      <c r="E125" s="36"/>
      <c r="F125" s="192" t="s">
        <v>1636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174</v>
      </c>
      <c r="AU125" s="16" t="s">
        <v>90</v>
      </c>
    </row>
    <row r="126" spans="1:65" s="13" customFormat="1">
      <c r="B126" s="196"/>
      <c r="C126" s="197"/>
      <c r="D126" s="198" t="s">
        <v>176</v>
      </c>
      <c r="E126" s="199" t="s">
        <v>79</v>
      </c>
      <c r="F126" s="200" t="s">
        <v>2007</v>
      </c>
      <c r="G126" s="197"/>
      <c r="H126" s="201">
        <v>109.98399999999999</v>
      </c>
      <c r="I126" s="202"/>
      <c r="J126" s="197"/>
      <c r="K126" s="197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176</v>
      </c>
      <c r="AU126" s="207" t="s">
        <v>90</v>
      </c>
      <c r="AV126" s="13" t="s">
        <v>90</v>
      </c>
      <c r="AW126" s="13" t="s">
        <v>39</v>
      </c>
      <c r="AX126" s="13" t="s">
        <v>81</v>
      </c>
      <c r="AY126" s="207" t="s">
        <v>165</v>
      </c>
    </row>
    <row r="127" spans="1:65" s="13" customFormat="1">
      <c r="B127" s="196"/>
      <c r="C127" s="197"/>
      <c r="D127" s="198" t="s">
        <v>176</v>
      </c>
      <c r="E127" s="199" t="s">
        <v>79</v>
      </c>
      <c r="F127" s="200" t="s">
        <v>2008</v>
      </c>
      <c r="G127" s="197"/>
      <c r="H127" s="201">
        <v>90.775000000000006</v>
      </c>
      <c r="I127" s="202"/>
      <c r="J127" s="197"/>
      <c r="K127" s="197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176</v>
      </c>
      <c r="AU127" s="207" t="s">
        <v>90</v>
      </c>
      <c r="AV127" s="13" t="s">
        <v>90</v>
      </c>
      <c r="AW127" s="13" t="s">
        <v>39</v>
      </c>
      <c r="AX127" s="13" t="s">
        <v>81</v>
      </c>
      <c r="AY127" s="207" t="s">
        <v>165</v>
      </c>
    </row>
    <row r="128" spans="1:65" s="2" customFormat="1" ht="62.65" customHeight="1">
      <c r="A128" s="34"/>
      <c r="B128" s="35"/>
      <c r="C128" s="178" t="s">
        <v>202</v>
      </c>
      <c r="D128" s="178" t="s">
        <v>167</v>
      </c>
      <c r="E128" s="179" t="s">
        <v>183</v>
      </c>
      <c r="F128" s="180" t="s">
        <v>184</v>
      </c>
      <c r="G128" s="181" t="s">
        <v>170</v>
      </c>
      <c r="H128" s="182">
        <v>147.63200000000001</v>
      </c>
      <c r="I128" s="183"/>
      <c r="J128" s="184">
        <f>ROUND(I128*H128,2)</f>
        <v>0</v>
      </c>
      <c r="K128" s="180" t="s">
        <v>171</v>
      </c>
      <c r="L128" s="39"/>
      <c r="M128" s="185" t="s">
        <v>79</v>
      </c>
      <c r="N128" s="186" t="s">
        <v>51</v>
      </c>
      <c r="O128" s="64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172</v>
      </c>
      <c r="AT128" s="189" t="s">
        <v>167</v>
      </c>
      <c r="AU128" s="189" t="s">
        <v>90</v>
      </c>
      <c r="AY128" s="16" t="s">
        <v>165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6" t="s">
        <v>88</v>
      </c>
      <c r="BK128" s="190">
        <f>ROUND(I128*H128,2)</f>
        <v>0</v>
      </c>
      <c r="BL128" s="16" t="s">
        <v>172</v>
      </c>
      <c r="BM128" s="189" t="s">
        <v>2009</v>
      </c>
    </row>
    <row r="129" spans="1:65" s="2" customFormat="1">
      <c r="A129" s="34"/>
      <c r="B129" s="35"/>
      <c r="C129" s="36"/>
      <c r="D129" s="191" t="s">
        <v>174</v>
      </c>
      <c r="E129" s="36"/>
      <c r="F129" s="192" t="s">
        <v>186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6" t="s">
        <v>174</v>
      </c>
      <c r="AU129" s="16" t="s">
        <v>90</v>
      </c>
    </row>
    <row r="130" spans="1:65" s="13" customFormat="1">
      <c r="B130" s="196"/>
      <c r="C130" s="197"/>
      <c r="D130" s="198" t="s">
        <v>176</v>
      </c>
      <c r="E130" s="199" t="s">
        <v>79</v>
      </c>
      <c r="F130" s="200" t="s">
        <v>2010</v>
      </c>
      <c r="G130" s="197"/>
      <c r="H130" s="201">
        <v>128.44999999999999</v>
      </c>
      <c r="I130" s="202"/>
      <c r="J130" s="197"/>
      <c r="K130" s="197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176</v>
      </c>
      <c r="AU130" s="207" t="s">
        <v>90</v>
      </c>
      <c r="AV130" s="13" t="s">
        <v>90</v>
      </c>
      <c r="AW130" s="13" t="s">
        <v>39</v>
      </c>
      <c r="AX130" s="13" t="s">
        <v>81</v>
      </c>
      <c r="AY130" s="207" t="s">
        <v>165</v>
      </c>
    </row>
    <row r="131" spans="1:65" s="13" customFormat="1" ht="22.5">
      <c r="B131" s="196"/>
      <c r="C131" s="197"/>
      <c r="D131" s="198" t="s">
        <v>176</v>
      </c>
      <c r="E131" s="199" t="s">
        <v>79</v>
      </c>
      <c r="F131" s="200" t="s">
        <v>2011</v>
      </c>
      <c r="G131" s="197"/>
      <c r="H131" s="201">
        <v>4.6020000000000003</v>
      </c>
      <c r="I131" s="202"/>
      <c r="J131" s="197"/>
      <c r="K131" s="197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176</v>
      </c>
      <c r="AU131" s="207" t="s">
        <v>90</v>
      </c>
      <c r="AV131" s="13" t="s">
        <v>90</v>
      </c>
      <c r="AW131" s="13" t="s">
        <v>39</v>
      </c>
      <c r="AX131" s="13" t="s">
        <v>81</v>
      </c>
      <c r="AY131" s="207" t="s">
        <v>165</v>
      </c>
    </row>
    <row r="132" spans="1:65" s="13" customFormat="1">
      <c r="B132" s="196"/>
      <c r="C132" s="197"/>
      <c r="D132" s="198" t="s">
        <v>176</v>
      </c>
      <c r="E132" s="199" t="s">
        <v>79</v>
      </c>
      <c r="F132" s="200" t="s">
        <v>2012</v>
      </c>
      <c r="G132" s="197"/>
      <c r="H132" s="201">
        <v>14.58</v>
      </c>
      <c r="I132" s="202"/>
      <c r="J132" s="197"/>
      <c r="K132" s="197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176</v>
      </c>
      <c r="AU132" s="207" t="s">
        <v>90</v>
      </c>
      <c r="AV132" s="13" t="s">
        <v>90</v>
      </c>
      <c r="AW132" s="13" t="s">
        <v>39</v>
      </c>
      <c r="AX132" s="13" t="s">
        <v>81</v>
      </c>
      <c r="AY132" s="207" t="s">
        <v>165</v>
      </c>
    </row>
    <row r="133" spans="1:65" s="2" customFormat="1" ht="44.25" customHeight="1">
      <c r="A133" s="34"/>
      <c r="B133" s="35"/>
      <c r="C133" s="178" t="s">
        <v>210</v>
      </c>
      <c r="D133" s="178" t="s">
        <v>167</v>
      </c>
      <c r="E133" s="179" t="s">
        <v>2013</v>
      </c>
      <c r="F133" s="180" t="s">
        <v>2014</v>
      </c>
      <c r="G133" s="181" t="s">
        <v>170</v>
      </c>
      <c r="H133" s="182">
        <v>109.98399999999999</v>
      </c>
      <c r="I133" s="183"/>
      <c r="J133" s="184">
        <f>ROUND(I133*H133,2)</f>
        <v>0</v>
      </c>
      <c r="K133" s="180" t="s">
        <v>171</v>
      </c>
      <c r="L133" s="39"/>
      <c r="M133" s="185" t="s">
        <v>79</v>
      </c>
      <c r="N133" s="186" t="s">
        <v>51</v>
      </c>
      <c r="O133" s="64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172</v>
      </c>
      <c r="AT133" s="189" t="s">
        <v>167</v>
      </c>
      <c r="AU133" s="189" t="s">
        <v>90</v>
      </c>
      <c r="AY133" s="16" t="s">
        <v>165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6" t="s">
        <v>88</v>
      </c>
      <c r="BK133" s="190">
        <f>ROUND(I133*H133,2)</f>
        <v>0</v>
      </c>
      <c r="BL133" s="16" t="s">
        <v>172</v>
      </c>
      <c r="BM133" s="189" t="s">
        <v>2015</v>
      </c>
    </row>
    <row r="134" spans="1:65" s="2" customFormat="1">
      <c r="A134" s="34"/>
      <c r="B134" s="35"/>
      <c r="C134" s="36"/>
      <c r="D134" s="191" t="s">
        <v>174</v>
      </c>
      <c r="E134" s="36"/>
      <c r="F134" s="192" t="s">
        <v>2016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174</v>
      </c>
      <c r="AU134" s="16" t="s">
        <v>90</v>
      </c>
    </row>
    <row r="135" spans="1:65" s="13" customFormat="1">
      <c r="B135" s="196"/>
      <c r="C135" s="197"/>
      <c r="D135" s="198" t="s">
        <v>176</v>
      </c>
      <c r="E135" s="199" t="s">
        <v>79</v>
      </c>
      <c r="F135" s="200" t="s">
        <v>2017</v>
      </c>
      <c r="G135" s="197"/>
      <c r="H135" s="201">
        <v>109.98399999999999</v>
      </c>
      <c r="I135" s="202"/>
      <c r="J135" s="197"/>
      <c r="K135" s="197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176</v>
      </c>
      <c r="AU135" s="207" t="s">
        <v>90</v>
      </c>
      <c r="AV135" s="13" t="s">
        <v>90</v>
      </c>
      <c r="AW135" s="13" t="s">
        <v>39</v>
      </c>
      <c r="AX135" s="13" t="s">
        <v>81</v>
      </c>
      <c r="AY135" s="207" t="s">
        <v>165</v>
      </c>
    </row>
    <row r="136" spans="1:65" s="2" customFormat="1" ht="44.25" customHeight="1">
      <c r="A136" s="34"/>
      <c r="B136" s="35"/>
      <c r="C136" s="178" t="s">
        <v>218</v>
      </c>
      <c r="D136" s="178" t="s">
        <v>167</v>
      </c>
      <c r="E136" s="179" t="s">
        <v>188</v>
      </c>
      <c r="F136" s="180" t="s">
        <v>189</v>
      </c>
      <c r="G136" s="181" t="s">
        <v>190</v>
      </c>
      <c r="H136" s="182">
        <v>258.35599999999999</v>
      </c>
      <c r="I136" s="183"/>
      <c r="J136" s="184">
        <f>ROUND(I136*H136,2)</f>
        <v>0</v>
      </c>
      <c r="K136" s="180" t="s">
        <v>171</v>
      </c>
      <c r="L136" s="39"/>
      <c r="M136" s="185" t="s">
        <v>79</v>
      </c>
      <c r="N136" s="186" t="s">
        <v>51</v>
      </c>
      <c r="O136" s="64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172</v>
      </c>
      <c r="AT136" s="189" t="s">
        <v>167</v>
      </c>
      <c r="AU136" s="189" t="s">
        <v>90</v>
      </c>
      <c r="AY136" s="16" t="s">
        <v>165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6" t="s">
        <v>88</v>
      </c>
      <c r="BK136" s="190">
        <f>ROUND(I136*H136,2)</f>
        <v>0</v>
      </c>
      <c r="BL136" s="16" t="s">
        <v>172</v>
      </c>
      <c r="BM136" s="189" t="s">
        <v>2018</v>
      </c>
    </row>
    <row r="137" spans="1:65" s="2" customFormat="1">
      <c r="A137" s="34"/>
      <c r="B137" s="35"/>
      <c r="C137" s="36"/>
      <c r="D137" s="191" t="s">
        <v>174</v>
      </c>
      <c r="E137" s="36"/>
      <c r="F137" s="192" t="s">
        <v>192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6" t="s">
        <v>174</v>
      </c>
      <c r="AU137" s="16" t="s">
        <v>90</v>
      </c>
    </row>
    <row r="138" spans="1:65" s="13" customFormat="1">
      <c r="B138" s="196"/>
      <c r="C138" s="197"/>
      <c r="D138" s="198" t="s">
        <v>176</v>
      </c>
      <c r="E138" s="197"/>
      <c r="F138" s="200" t="s">
        <v>2019</v>
      </c>
      <c r="G138" s="197"/>
      <c r="H138" s="201">
        <v>258.35599999999999</v>
      </c>
      <c r="I138" s="202"/>
      <c r="J138" s="197"/>
      <c r="K138" s="197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176</v>
      </c>
      <c r="AU138" s="207" t="s">
        <v>90</v>
      </c>
      <c r="AV138" s="13" t="s">
        <v>90</v>
      </c>
      <c r="AW138" s="13" t="s">
        <v>4</v>
      </c>
      <c r="AX138" s="13" t="s">
        <v>88</v>
      </c>
      <c r="AY138" s="207" t="s">
        <v>165</v>
      </c>
    </row>
    <row r="139" spans="1:65" s="2" customFormat="1" ht="44.25" customHeight="1">
      <c r="A139" s="34"/>
      <c r="B139" s="35"/>
      <c r="C139" s="178" t="s">
        <v>223</v>
      </c>
      <c r="D139" s="178" t="s">
        <v>167</v>
      </c>
      <c r="E139" s="179" t="s">
        <v>1654</v>
      </c>
      <c r="F139" s="180" t="s">
        <v>1655</v>
      </c>
      <c r="G139" s="181" t="s">
        <v>170</v>
      </c>
      <c r="H139" s="182">
        <v>90.775000000000006</v>
      </c>
      <c r="I139" s="183"/>
      <c r="J139" s="184">
        <f>ROUND(I139*H139,2)</f>
        <v>0</v>
      </c>
      <c r="K139" s="180" t="s">
        <v>171</v>
      </c>
      <c r="L139" s="39"/>
      <c r="M139" s="185" t="s">
        <v>79</v>
      </c>
      <c r="N139" s="186" t="s">
        <v>51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172</v>
      </c>
      <c r="AT139" s="189" t="s">
        <v>167</v>
      </c>
      <c r="AU139" s="189" t="s">
        <v>90</v>
      </c>
      <c r="AY139" s="16" t="s">
        <v>165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6" t="s">
        <v>88</v>
      </c>
      <c r="BK139" s="190">
        <f>ROUND(I139*H139,2)</f>
        <v>0</v>
      </c>
      <c r="BL139" s="16" t="s">
        <v>172</v>
      </c>
      <c r="BM139" s="189" t="s">
        <v>2020</v>
      </c>
    </row>
    <row r="140" spans="1:65" s="2" customFormat="1">
      <c r="A140" s="34"/>
      <c r="B140" s="35"/>
      <c r="C140" s="36"/>
      <c r="D140" s="191" t="s">
        <v>174</v>
      </c>
      <c r="E140" s="36"/>
      <c r="F140" s="192" t="s">
        <v>1657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6" t="s">
        <v>174</v>
      </c>
      <c r="AU140" s="16" t="s">
        <v>90</v>
      </c>
    </row>
    <row r="141" spans="1:65" s="13" customFormat="1">
      <c r="B141" s="196"/>
      <c r="C141" s="197"/>
      <c r="D141" s="198" t="s">
        <v>176</v>
      </c>
      <c r="E141" s="199" t="s">
        <v>79</v>
      </c>
      <c r="F141" s="200" t="s">
        <v>2021</v>
      </c>
      <c r="G141" s="197"/>
      <c r="H141" s="201">
        <v>40.732999999999997</v>
      </c>
      <c r="I141" s="202"/>
      <c r="J141" s="197"/>
      <c r="K141" s="197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176</v>
      </c>
      <c r="AU141" s="207" t="s">
        <v>90</v>
      </c>
      <c r="AV141" s="13" t="s">
        <v>90</v>
      </c>
      <c r="AW141" s="13" t="s">
        <v>39</v>
      </c>
      <c r="AX141" s="13" t="s">
        <v>81</v>
      </c>
      <c r="AY141" s="207" t="s">
        <v>165</v>
      </c>
    </row>
    <row r="142" spans="1:65" s="13" customFormat="1">
      <c r="B142" s="196"/>
      <c r="C142" s="197"/>
      <c r="D142" s="198" t="s">
        <v>176</v>
      </c>
      <c r="E142" s="199" t="s">
        <v>79</v>
      </c>
      <c r="F142" s="200" t="s">
        <v>2022</v>
      </c>
      <c r="G142" s="197"/>
      <c r="H142" s="201">
        <v>-3.6920000000000002</v>
      </c>
      <c r="I142" s="202"/>
      <c r="J142" s="197"/>
      <c r="K142" s="197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176</v>
      </c>
      <c r="AU142" s="207" t="s">
        <v>90</v>
      </c>
      <c r="AV142" s="13" t="s">
        <v>90</v>
      </c>
      <c r="AW142" s="13" t="s">
        <v>39</v>
      </c>
      <c r="AX142" s="13" t="s">
        <v>81</v>
      </c>
      <c r="AY142" s="207" t="s">
        <v>165</v>
      </c>
    </row>
    <row r="143" spans="1:65" s="13" customFormat="1">
      <c r="B143" s="196"/>
      <c r="C143" s="197"/>
      <c r="D143" s="198" t="s">
        <v>176</v>
      </c>
      <c r="E143" s="199" t="s">
        <v>79</v>
      </c>
      <c r="F143" s="200" t="s">
        <v>2023</v>
      </c>
      <c r="G143" s="197"/>
      <c r="H143" s="201">
        <v>-0.94</v>
      </c>
      <c r="I143" s="202"/>
      <c r="J143" s="197"/>
      <c r="K143" s="197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176</v>
      </c>
      <c r="AU143" s="207" t="s">
        <v>90</v>
      </c>
      <c r="AV143" s="13" t="s">
        <v>90</v>
      </c>
      <c r="AW143" s="13" t="s">
        <v>39</v>
      </c>
      <c r="AX143" s="13" t="s">
        <v>81</v>
      </c>
      <c r="AY143" s="207" t="s">
        <v>165</v>
      </c>
    </row>
    <row r="144" spans="1:65" s="13" customFormat="1" ht="22.5">
      <c r="B144" s="196"/>
      <c r="C144" s="197"/>
      <c r="D144" s="198" t="s">
        <v>176</v>
      </c>
      <c r="E144" s="199" t="s">
        <v>79</v>
      </c>
      <c r="F144" s="200" t="s">
        <v>2024</v>
      </c>
      <c r="G144" s="197"/>
      <c r="H144" s="201">
        <v>54.673999999999999</v>
      </c>
      <c r="I144" s="202"/>
      <c r="J144" s="197"/>
      <c r="K144" s="197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176</v>
      </c>
      <c r="AU144" s="207" t="s">
        <v>90</v>
      </c>
      <c r="AV144" s="13" t="s">
        <v>90</v>
      </c>
      <c r="AW144" s="13" t="s">
        <v>39</v>
      </c>
      <c r="AX144" s="13" t="s">
        <v>81</v>
      </c>
      <c r="AY144" s="207" t="s">
        <v>165</v>
      </c>
    </row>
    <row r="145" spans="1:65" s="2" customFormat="1" ht="66.75" customHeight="1">
      <c r="A145" s="34"/>
      <c r="B145" s="35"/>
      <c r="C145" s="178" t="s">
        <v>229</v>
      </c>
      <c r="D145" s="178" t="s">
        <v>167</v>
      </c>
      <c r="E145" s="179" t="s">
        <v>2025</v>
      </c>
      <c r="F145" s="180" t="s">
        <v>2026</v>
      </c>
      <c r="G145" s="181" t="s">
        <v>170</v>
      </c>
      <c r="H145" s="182">
        <v>10.664999999999999</v>
      </c>
      <c r="I145" s="183"/>
      <c r="J145" s="184">
        <f>ROUND(I145*H145,2)</f>
        <v>0</v>
      </c>
      <c r="K145" s="180" t="s">
        <v>171</v>
      </c>
      <c r="L145" s="39"/>
      <c r="M145" s="185" t="s">
        <v>79</v>
      </c>
      <c r="N145" s="186" t="s">
        <v>51</v>
      </c>
      <c r="O145" s="64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172</v>
      </c>
      <c r="AT145" s="189" t="s">
        <v>167</v>
      </c>
      <c r="AU145" s="189" t="s">
        <v>90</v>
      </c>
      <c r="AY145" s="16" t="s">
        <v>165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6" t="s">
        <v>88</v>
      </c>
      <c r="BK145" s="190">
        <f>ROUND(I145*H145,2)</f>
        <v>0</v>
      </c>
      <c r="BL145" s="16" t="s">
        <v>172</v>
      </c>
      <c r="BM145" s="189" t="s">
        <v>2027</v>
      </c>
    </row>
    <row r="146" spans="1:65" s="2" customFormat="1">
      <c r="A146" s="34"/>
      <c r="B146" s="35"/>
      <c r="C146" s="36"/>
      <c r="D146" s="191" t="s">
        <v>174</v>
      </c>
      <c r="E146" s="36"/>
      <c r="F146" s="192" t="s">
        <v>2028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174</v>
      </c>
      <c r="AU146" s="16" t="s">
        <v>90</v>
      </c>
    </row>
    <row r="147" spans="1:65" s="13" customFormat="1">
      <c r="B147" s="196"/>
      <c r="C147" s="197"/>
      <c r="D147" s="198" t="s">
        <v>176</v>
      </c>
      <c r="E147" s="199" t="s">
        <v>79</v>
      </c>
      <c r="F147" s="200" t="s">
        <v>2029</v>
      </c>
      <c r="G147" s="197"/>
      <c r="H147" s="201">
        <v>8.5050000000000008</v>
      </c>
      <c r="I147" s="202"/>
      <c r="J147" s="197"/>
      <c r="K147" s="197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176</v>
      </c>
      <c r="AU147" s="207" t="s">
        <v>90</v>
      </c>
      <c r="AV147" s="13" t="s">
        <v>90</v>
      </c>
      <c r="AW147" s="13" t="s">
        <v>39</v>
      </c>
      <c r="AX147" s="13" t="s">
        <v>81</v>
      </c>
      <c r="AY147" s="207" t="s">
        <v>165</v>
      </c>
    </row>
    <row r="148" spans="1:65" s="13" customFormat="1">
      <c r="B148" s="196"/>
      <c r="C148" s="197"/>
      <c r="D148" s="198" t="s">
        <v>176</v>
      </c>
      <c r="E148" s="199" t="s">
        <v>79</v>
      </c>
      <c r="F148" s="200" t="s">
        <v>2030</v>
      </c>
      <c r="G148" s="197"/>
      <c r="H148" s="201">
        <v>2.16</v>
      </c>
      <c r="I148" s="202"/>
      <c r="J148" s="197"/>
      <c r="K148" s="197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176</v>
      </c>
      <c r="AU148" s="207" t="s">
        <v>90</v>
      </c>
      <c r="AV148" s="13" t="s">
        <v>90</v>
      </c>
      <c r="AW148" s="13" t="s">
        <v>39</v>
      </c>
      <c r="AX148" s="13" t="s">
        <v>81</v>
      </c>
      <c r="AY148" s="207" t="s">
        <v>165</v>
      </c>
    </row>
    <row r="149" spans="1:65" s="2" customFormat="1" ht="16.5" customHeight="1">
      <c r="A149" s="34"/>
      <c r="B149" s="35"/>
      <c r="C149" s="208" t="s">
        <v>236</v>
      </c>
      <c r="D149" s="208" t="s">
        <v>322</v>
      </c>
      <c r="E149" s="209" t="s">
        <v>1667</v>
      </c>
      <c r="F149" s="210" t="s">
        <v>1668</v>
      </c>
      <c r="G149" s="211" t="s">
        <v>190</v>
      </c>
      <c r="H149" s="212">
        <v>21.33</v>
      </c>
      <c r="I149" s="213"/>
      <c r="J149" s="214">
        <f>ROUND(I149*H149,2)</f>
        <v>0</v>
      </c>
      <c r="K149" s="210" t="s">
        <v>171</v>
      </c>
      <c r="L149" s="215"/>
      <c r="M149" s="216" t="s">
        <v>79</v>
      </c>
      <c r="N149" s="217" t="s">
        <v>51</v>
      </c>
      <c r="O149" s="64"/>
      <c r="P149" s="187">
        <f>O149*H149</f>
        <v>0</v>
      </c>
      <c r="Q149" s="187">
        <v>1</v>
      </c>
      <c r="R149" s="187">
        <f>Q149*H149</f>
        <v>21.33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218</v>
      </c>
      <c r="AT149" s="189" t="s">
        <v>322</v>
      </c>
      <c r="AU149" s="189" t="s">
        <v>90</v>
      </c>
      <c r="AY149" s="16" t="s">
        <v>165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6" t="s">
        <v>88</v>
      </c>
      <c r="BK149" s="190">
        <f>ROUND(I149*H149,2)</f>
        <v>0</v>
      </c>
      <c r="BL149" s="16" t="s">
        <v>172</v>
      </c>
      <c r="BM149" s="189" t="s">
        <v>2031</v>
      </c>
    </row>
    <row r="150" spans="1:65" s="13" customFormat="1">
      <c r="B150" s="196"/>
      <c r="C150" s="197"/>
      <c r="D150" s="198" t="s">
        <v>176</v>
      </c>
      <c r="E150" s="197"/>
      <c r="F150" s="200" t="s">
        <v>2032</v>
      </c>
      <c r="G150" s="197"/>
      <c r="H150" s="201">
        <v>21.33</v>
      </c>
      <c r="I150" s="202"/>
      <c r="J150" s="197"/>
      <c r="K150" s="197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176</v>
      </c>
      <c r="AU150" s="207" t="s">
        <v>90</v>
      </c>
      <c r="AV150" s="13" t="s">
        <v>90</v>
      </c>
      <c r="AW150" s="13" t="s">
        <v>4</v>
      </c>
      <c r="AX150" s="13" t="s">
        <v>88</v>
      </c>
      <c r="AY150" s="207" t="s">
        <v>165</v>
      </c>
    </row>
    <row r="151" spans="1:65" s="2" customFormat="1" ht="33" customHeight="1">
      <c r="A151" s="34"/>
      <c r="B151" s="35"/>
      <c r="C151" s="178" t="s">
        <v>242</v>
      </c>
      <c r="D151" s="178" t="s">
        <v>167</v>
      </c>
      <c r="E151" s="179" t="s">
        <v>1671</v>
      </c>
      <c r="F151" s="180" t="s">
        <v>1672</v>
      </c>
      <c r="G151" s="181" t="s">
        <v>213</v>
      </c>
      <c r="H151" s="182">
        <v>377</v>
      </c>
      <c r="I151" s="183"/>
      <c r="J151" s="184">
        <f>ROUND(I151*H151,2)</f>
        <v>0</v>
      </c>
      <c r="K151" s="180" t="s">
        <v>171</v>
      </c>
      <c r="L151" s="39"/>
      <c r="M151" s="185" t="s">
        <v>79</v>
      </c>
      <c r="N151" s="186" t="s">
        <v>51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172</v>
      </c>
      <c r="AT151" s="189" t="s">
        <v>167</v>
      </c>
      <c r="AU151" s="189" t="s">
        <v>90</v>
      </c>
      <c r="AY151" s="16" t="s">
        <v>165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6" t="s">
        <v>88</v>
      </c>
      <c r="BK151" s="190">
        <f>ROUND(I151*H151,2)</f>
        <v>0</v>
      </c>
      <c r="BL151" s="16" t="s">
        <v>172</v>
      </c>
      <c r="BM151" s="189" t="s">
        <v>2033</v>
      </c>
    </row>
    <row r="152" spans="1:65" s="2" customFormat="1">
      <c r="A152" s="34"/>
      <c r="B152" s="35"/>
      <c r="C152" s="36"/>
      <c r="D152" s="191" t="s">
        <v>174</v>
      </c>
      <c r="E152" s="36"/>
      <c r="F152" s="192" t="s">
        <v>1674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6" t="s">
        <v>174</v>
      </c>
      <c r="AU152" s="16" t="s">
        <v>90</v>
      </c>
    </row>
    <row r="153" spans="1:65" s="13" customFormat="1">
      <c r="B153" s="196"/>
      <c r="C153" s="197"/>
      <c r="D153" s="198" t="s">
        <v>176</v>
      </c>
      <c r="E153" s="199" t="s">
        <v>79</v>
      </c>
      <c r="F153" s="200" t="s">
        <v>2034</v>
      </c>
      <c r="G153" s="197"/>
      <c r="H153" s="201">
        <v>35</v>
      </c>
      <c r="I153" s="202"/>
      <c r="J153" s="197"/>
      <c r="K153" s="197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176</v>
      </c>
      <c r="AU153" s="207" t="s">
        <v>90</v>
      </c>
      <c r="AV153" s="13" t="s">
        <v>90</v>
      </c>
      <c r="AW153" s="13" t="s">
        <v>39</v>
      </c>
      <c r="AX153" s="13" t="s">
        <v>81</v>
      </c>
      <c r="AY153" s="207" t="s">
        <v>165</v>
      </c>
    </row>
    <row r="154" spans="1:65" s="13" customFormat="1">
      <c r="B154" s="196"/>
      <c r="C154" s="197"/>
      <c r="D154" s="198" t="s">
        <v>176</v>
      </c>
      <c r="E154" s="199" t="s">
        <v>79</v>
      </c>
      <c r="F154" s="200" t="s">
        <v>2035</v>
      </c>
      <c r="G154" s="197"/>
      <c r="H154" s="201">
        <v>342</v>
      </c>
      <c r="I154" s="202"/>
      <c r="J154" s="197"/>
      <c r="K154" s="197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176</v>
      </c>
      <c r="AU154" s="207" t="s">
        <v>90</v>
      </c>
      <c r="AV154" s="13" t="s">
        <v>90</v>
      </c>
      <c r="AW154" s="13" t="s">
        <v>39</v>
      </c>
      <c r="AX154" s="13" t="s">
        <v>81</v>
      </c>
      <c r="AY154" s="207" t="s">
        <v>165</v>
      </c>
    </row>
    <row r="155" spans="1:65" s="12" customFormat="1" ht="22.9" customHeight="1">
      <c r="B155" s="162"/>
      <c r="C155" s="163"/>
      <c r="D155" s="164" t="s">
        <v>80</v>
      </c>
      <c r="E155" s="176" t="s">
        <v>90</v>
      </c>
      <c r="F155" s="176" t="s">
        <v>194</v>
      </c>
      <c r="G155" s="163"/>
      <c r="H155" s="163"/>
      <c r="I155" s="166"/>
      <c r="J155" s="177">
        <f>BK155</f>
        <v>0</v>
      </c>
      <c r="K155" s="163"/>
      <c r="L155" s="168"/>
      <c r="M155" s="169"/>
      <c r="N155" s="170"/>
      <c r="O155" s="170"/>
      <c r="P155" s="171">
        <f>SUM(P156:P163)</f>
        <v>0</v>
      </c>
      <c r="Q155" s="170"/>
      <c r="R155" s="171">
        <f>SUM(R156:R163)</f>
        <v>9.2281380462040001</v>
      </c>
      <c r="S155" s="170"/>
      <c r="T155" s="172">
        <f>SUM(T156:T163)</f>
        <v>0</v>
      </c>
      <c r="AR155" s="173" t="s">
        <v>88</v>
      </c>
      <c r="AT155" s="174" t="s">
        <v>80</v>
      </c>
      <c r="AU155" s="174" t="s">
        <v>88</v>
      </c>
      <c r="AY155" s="173" t="s">
        <v>165</v>
      </c>
      <c r="BK155" s="175">
        <f>SUM(BK156:BK163)</f>
        <v>0</v>
      </c>
    </row>
    <row r="156" spans="1:65" s="2" customFormat="1" ht="24.2" customHeight="1">
      <c r="A156" s="34"/>
      <c r="B156" s="35"/>
      <c r="C156" s="178" t="s">
        <v>247</v>
      </c>
      <c r="D156" s="178" t="s">
        <v>167</v>
      </c>
      <c r="E156" s="179" t="s">
        <v>2036</v>
      </c>
      <c r="F156" s="180" t="s">
        <v>2037</v>
      </c>
      <c r="G156" s="181" t="s">
        <v>170</v>
      </c>
      <c r="H156" s="182">
        <v>3.976</v>
      </c>
      <c r="I156" s="183"/>
      <c r="J156" s="184">
        <f>ROUND(I156*H156,2)</f>
        <v>0</v>
      </c>
      <c r="K156" s="180" t="s">
        <v>171</v>
      </c>
      <c r="L156" s="39"/>
      <c r="M156" s="185" t="s">
        <v>79</v>
      </c>
      <c r="N156" s="186" t="s">
        <v>51</v>
      </c>
      <c r="O156" s="64"/>
      <c r="P156" s="187">
        <f>O156*H156</f>
        <v>0</v>
      </c>
      <c r="Q156" s="187">
        <v>2.3010222040000001</v>
      </c>
      <c r="R156" s="187">
        <f>Q156*H156</f>
        <v>9.1488642831040004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172</v>
      </c>
      <c r="AT156" s="189" t="s">
        <v>167</v>
      </c>
      <c r="AU156" s="189" t="s">
        <v>90</v>
      </c>
      <c r="AY156" s="16" t="s">
        <v>165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6" t="s">
        <v>88</v>
      </c>
      <c r="BK156" s="190">
        <f>ROUND(I156*H156,2)</f>
        <v>0</v>
      </c>
      <c r="BL156" s="16" t="s">
        <v>172</v>
      </c>
      <c r="BM156" s="189" t="s">
        <v>2038</v>
      </c>
    </row>
    <row r="157" spans="1:65" s="2" customFormat="1">
      <c r="A157" s="34"/>
      <c r="B157" s="35"/>
      <c r="C157" s="36"/>
      <c r="D157" s="191" t="s">
        <v>174</v>
      </c>
      <c r="E157" s="36"/>
      <c r="F157" s="192" t="s">
        <v>2039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6" t="s">
        <v>174</v>
      </c>
      <c r="AU157" s="16" t="s">
        <v>90</v>
      </c>
    </row>
    <row r="158" spans="1:65" s="13" customFormat="1">
      <c r="B158" s="196"/>
      <c r="C158" s="197"/>
      <c r="D158" s="198" t="s">
        <v>176</v>
      </c>
      <c r="E158" s="199" t="s">
        <v>79</v>
      </c>
      <c r="F158" s="200" t="s">
        <v>2040</v>
      </c>
      <c r="G158" s="197"/>
      <c r="H158" s="201">
        <v>3.976</v>
      </c>
      <c r="I158" s="202"/>
      <c r="J158" s="197"/>
      <c r="K158" s="197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176</v>
      </c>
      <c r="AU158" s="207" t="s">
        <v>90</v>
      </c>
      <c r="AV158" s="13" t="s">
        <v>90</v>
      </c>
      <c r="AW158" s="13" t="s">
        <v>39</v>
      </c>
      <c r="AX158" s="13" t="s">
        <v>81</v>
      </c>
      <c r="AY158" s="207" t="s">
        <v>165</v>
      </c>
    </row>
    <row r="159" spans="1:65" s="2" customFormat="1" ht="16.5" customHeight="1">
      <c r="A159" s="34"/>
      <c r="B159" s="35"/>
      <c r="C159" s="178" t="s">
        <v>256</v>
      </c>
      <c r="D159" s="178" t="s">
        <v>167</v>
      </c>
      <c r="E159" s="179" t="s">
        <v>2041</v>
      </c>
      <c r="F159" s="180" t="s">
        <v>2042</v>
      </c>
      <c r="G159" s="181" t="s">
        <v>213</v>
      </c>
      <c r="H159" s="182">
        <v>29.449000000000002</v>
      </c>
      <c r="I159" s="183"/>
      <c r="J159" s="184">
        <f>ROUND(I159*H159,2)</f>
        <v>0</v>
      </c>
      <c r="K159" s="180" t="s">
        <v>171</v>
      </c>
      <c r="L159" s="39"/>
      <c r="M159" s="185" t="s">
        <v>79</v>
      </c>
      <c r="N159" s="186" t="s">
        <v>51</v>
      </c>
      <c r="O159" s="64"/>
      <c r="P159" s="187">
        <f>O159*H159</f>
        <v>0</v>
      </c>
      <c r="Q159" s="187">
        <v>2.6919000000000001E-3</v>
      </c>
      <c r="R159" s="187">
        <f>Q159*H159</f>
        <v>7.9273763100000005E-2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172</v>
      </c>
      <c r="AT159" s="189" t="s">
        <v>167</v>
      </c>
      <c r="AU159" s="189" t="s">
        <v>90</v>
      </c>
      <c r="AY159" s="16" t="s">
        <v>165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6" t="s">
        <v>88</v>
      </c>
      <c r="BK159" s="190">
        <f>ROUND(I159*H159,2)</f>
        <v>0</v>
      </c>
      <c r="BL159" s="16" t="s">
        <v>172</v>
      </c>
      <c r="BM159" s="189" t="s">
        <v>2043</v>
      </c>
    </row>
    <row r="160" spans="1:65" s="2" customFormat="1">
      <c r="A160" s="34"/>
      <c r="B160" s="35"/>
      <c r="C160" s="36"/>
      <c r="D160" s="191" t="s">
        <v>174</v>
      </c>
      <c r="E160" s="36"/>
      <c r="F160" s="192" t="s">
        <v>2044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6" t="s">
        <v>174</v>
      </c>
      <c r="AU160" s="16" t="s">
        <v>90</v>
      </c>
    </row>
    <row r="161" spans="1:65" s="13" customFormat="1" ht="22.5">
      <c r="B161" s="196"/>
      <c r="C161" s="197"/>
      <c r="D161" s="198" t="s">
        <v>176</v>
      </c>
      <c r="E161" s="199" t="s">
        <v>79</v>
      </c>
      <c r="F161" s="200" t="s">
        <v>2045</v>
      </c>
      <c r="G161" s="197"/>
      <c r="H161" s="201">
        <v>29.449000000000002</v>
      </c>
      <c r="I161" s="202"/>
      <c r="J161" s="197"/>
      <c r="K161" s="197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176</v>
      </c>
      <c r="AU161" s="207" t="s">
        <v>90</v>
      </c>
      <c r="AV161" s="13" t="s">
        <v>90</v>
      </c>
      <c r="AW161" s="13" t="s">
        <v>39</v>
      </c>
      <c r="AX161" s="13" t="s">
        <v>81</v>
      </c>
      <c r="AY161" s="207" t="s">
        <v>165</v>
      </c>
    </row>
    <row r="162" spans="1:65" s="2" customFormat="1" ht="16.5" customHeight="1">
      <c r="A162" s="34"/>
      <c r="B162" s="35"/>
      <c r="C162" s="178" t="s">
        <v>8</v>
      </c>
      <c r="D162" s="178" t="s">
        <v>167</v>
      </c>
      <c r="E162" s="179" t="s">
        <v>2046</v>
      </c>
      <c r="F162" s="180" t="s">
        <v>2047</v>
      </c>
      <c r="G162" s="181" t="s">
        <v>213</v>
      </c>
      <c r="H162" s="182">
        <v>29.449000000000002</v>
      </c>
      <c r="I162" s="183"/>
      <c r="J162" s="184">
        <f>ROUND(I162*H162,2)</f>
        <v>0</v>
      </c>
      <c r="K162" s="180" t="s">
        <v>171</v>
      </c>
      <c r="L162" s="39"/>
      <c r="M162" s="185" t="s">
        <v>79</v>
      </c>
      <c r="N162" s="186" t="s">
        <v>51</v>
      </c>
      <c r="O162" s="64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172</v>
      </c>
      <c r="AT162" s="189" t="s">
        <v>167</v>
      </c>
      <c r="AU162" s="189" t="s">
        <v>90</v>
      </c>
      <c r="AY162" s="16" t="s">
        <v>165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6" t="s">
        <v>88</v>
      </c>
      <c r="BK162" s="190">
        <f>ROUND(I162*H162,2)</f>
        <v>0</v>
      </c>
      <c r="BL162" s="16" t="s">
        <v>172</v>
      </c>
      <c r="BM162" s="189" t="s">
        <v>2048</v>
      </c>
    </row>
    <row r="163" spans="1:65" s="2" customFormat="1">
      <c r="A163" s="34"/>
      <c r="B163" s="35"/>
      <c r="C163" s="36"/>
      <c r="D163" s="191" t="s">
        <v>174</v>
      </c>
      <c r="E163" s="36"/>
      <c r="F163" s="192" t="s">
        <v>2049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6" t="s">
        <v>174</v>
      </c>
      <c r="AU163" s="16" t="s">
        <v>90</v>
      </c>
    </row>
    <row r="164" spans="1:65" s="12" customFormat="1" ht="22.9" customHeight="1">
      <c r="B164" s="162"/>
      <c r="C164" s="163"/>
      <c r="D164" s="164" t="s">
        <v>80</v>
      </c>
      <c r="E164" s="176" t="s">
        <v>182</v>
      </c>
      <c r="F164" s="176" t="s">
        <v>201</v>
      </c>
      <c r="G164" s="163"/>
      <c r="H164" s="163"/>
      <c r="I164" s="166"/>
      <c r="J164" s="177">
        <f>BK164</f>
        <v>0</v>
      </c>
      <c r="K164" s="163"/>
      <c r="L164" s="168"/>
      <c r="M164" s="169"/>
      <c r="N164" s="170"/>
      <c r="O164" s="170"/>
      <c r="P164" s="171">
        <f>SUM(P165:P168)</f>
        <v>0</v>
      </c>
      <c r="Q164" s="170"/>
      <c r="R164" s="171">
        <f>SUM(R165:R168)</f>
        <v>0</v>
      </c>
      <c r="S164" s="170"/>
      <c r="T164" s="172">
        <f>SUM(T165:T168)</f>
        <v>0</v>
      </c>
      <c r="AR164" s="173" t="s">
        <v>88</v>
      </c>
      <c r="AT164" s="174" t="s">
        <v>80</v>
      </c>
      <c r="AU164" s="174" t="s">
        <v>88</v>
      </c>
      <c r="AY164" s="173" t="s">
        <v>165</v>
      </c>
      <c r="BK164" s="175">
        <f>SUM(BK165:BK168)</f>
        <v>0</v>
      </c>
    </row>
    <row r="165" spans="1:65" s="2" customFormat="1" ht="24.2" customHeight="1">
      <c r="A165" s="34"/>
      <c r="B165" s="35"/>
      <c r="C165" s="178" t="s">
        <v>270</v>
      </c>
      <c r="D165" s="178" t="s">
        <v>167</v>
      </c>
      <c r="E165" s="179" t="s">
        <v>2050</v>
      </c>
      <c r="F165" s="180" t="s">
        <v>2051</v>
      </c>
      <c r="G165" s="181" t="s">
        <v>232</v>
      </c>
      <c r="H165" s="182">
        <v>1</v>
      </c>
      <c r="I165" s="183"/>
      <c r="J165" s="184">
        <f>ROUND(I165*H165,2)</f>
        <v>0</v>
      </c>
      <c r="K165" s="180" t="s">
        <v>171</v>
      </c>
      <c r="L165" s="39"/>
      <c r="M165" s="185" t="s">
        <v>79</v>
      </c>
      <c r="N165" s="186" t="s">
        <v>51</v>
      </c>
      <c r="O165" s="64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172</v>
      </c>
      <c r="AT165" s="189" t="s">
        <v>167</v>
      </c>
      <c r="AU165" s="189" t="s">
        <v>90</v>
      </c>
      <c r="AY165" s="16" t="s">
        <v>165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6" t="s">
        <v>88</v>
      </c>
      <c r="BK165" s="190">
        <f>ROUND(I165*H165,2)</f>
        <v>0</v>
      </c>
      <c r="BL165" s="16" t="s">
        <v>172</v>
      </c>
      <c r="BM165" s="189" t="s">
        <v>2052</v>
      </c>
    </row>
    <row r="166" spans="1:65" s="2" customFormat="1">
      <c r="A166" s="34"/>
      <c r="B166" s="35"/>
      <c r="C166" s="36"/>
      <c r="D166" s="191" t="s">
        <v>174</v>
      </c>
      <c r="E166" s="36"/>
      <c r="F166" s="192" t="s">
        <v>2053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6" t="s">
        <v>174</v>
      </c>
      <c r="AU166" s="16" t="s">
        <v>90</v>
      </c>
    </row>
    <row r="167" spans="1:65" s="2" customFormat="1" ht="33" customHeight="1">
      <c r="A167" s="34"/>
      <c r="B167" s="35"/>
      <c r="C167" s="208" t="s">
        <v>279</v>
      </c>
      <c r="D167" s="208" t="s">
        <v>322</v>
      </c>
      <c r="E167" s="209" t="s">
        <v>2054</v>
      </c>
      <c r="F167" s="210" t="s">
        <v>2055</v>
      </c>
      <c r="G167" s="211" t="s">
        <v>239</v>
      </c>
      <c r="H167" s="212">
        <v>1</v>
      </c>
      <c r="I167" s="213"/>
      <c r="J167" s="214">
        <f>ROUND(I167*H167,2)</f>
        <v>0</v>
      </c>
      <c r="K167" s="210" t="s">
        <v>79</v>
      </c>
      <c r="L167" s="215"/>
      <c r="M167" s="216" t="s">
        <v>79</v>
      </c>
      <c r="N167" s="217" t="s">
        <v>51</v>
      </c>
      <c r="O167" s="64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218</v>
      </c>
      <c r="AT167" s="189" t="s">
        <v>322</v>
      </c>
      <c r="AU167" s="189" t="s">
        <v>90</v>
      </c>
      <c r="AY167" s="16" t="s">
        <v>165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6" t="s">
        <v>88</v>
      </c>
      <c r="BK167" s="190">
        <f>ROUND(I167*H167,2)</f>
        <v>0</v>
      </c>
      <c r="BL167" s="16" t="s">
        <v>172</v>
      </c>
      <c r="BM167" s="189" t="s">
        <v>2056</v>
      </c>
    </row>
    <row r="168" spans="1:65" s="13" customFormat="1">
      <c r="B168" s="196"/>
      <c r="C168" s="197"/>
      <c r="D168" s="198" t="s">
        <v>176</v>
      </c>
      <c r="E168" s="199" t="s">
        <v>79</v>
      </c>
      <c r="F168" s="200" t="s">
        <v>746</v>
      </c>
      <c r="G168" s="197"/>
      <c r="H168" s="201">
        <v>1</v>
      </c>
      <c r="I168" s="202"/>
      <c r="J168" s="197"/>
      <c r="K168" s="197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176</v>
      </c>
      <c r="AU168" s="207" t="s">
        <v>90</v>
      </c>
      <c r="AV168" s="13" t="s">
        <v>90</v>
      </c>
      <c r="AW168" s="13" t="s">
        <v>39</v>
      </c>
      <c r="AX168" s="13" t="s">
        <v>81</v>
      </c>
      <c r="AY168" s="207" t="s">
        <v>165</v>
      </c>
    </row>
    <row r="169" spans="1:65" s="12" customFormat="1" ht="22.9" customHeight="1">
      <c r="B169" s="162"/>
      <c r="C169" s="163"/>
      <c r="D169" s="164" t="s">
        <v>80</v>
      </c>
      <c r="E169" s="176" t="s">
        <v>172</v>
      </c>
      <c r="F169" s="176" t="s">
        <v>1742</v>
      </c>
      <c r="G169" s="163"/>
      <c r="H169" s="163"/>
      <c r="I169" s="166"/>
      <c r="J169" s="177">
        <f>BK169</f>
        <v>0</v>
      </c>
      <c r="K169" s="163"/>
      <c r="L169" s="168"/>
      <c r="M169" s="169"/>
      <c r="N169" s="170"/>
      <c r="O169" s="170"/>
      <c r="P169" s="171">
        <f>SUM(P170:P173)</f>
        <v>0</v>
      </c>
      <c r="Q169" s="170"/>
      <c r="R169" s="171">
        <f>SUM(R170:R173)</f>
        <v>0</v>
      </c>
      <c r="S169" s="170"/>
      <c r="T169" s="172">
        <f>SUM(T170:T173)</f>
        <v>0</v>
      </c>
      <c r="AR169" s="173" t="s">
        <v>88</v>
      </c>
      <c r="AT169" s="174" t="s">
        <v>80</v>
      </c>
      <c r="AU169" s="174" t="s">
        <v>88</v>
      </c>
      <c r="AY169" s="173" t="s">
        <v>165</v>
      </c>
      <c r="BK169" s="175">
        <f>SUM(BK170:BK173)</f>
        <v>0</v>
      </c>
    </row>
    <row r="170" spans="1:65" s="2" customFormat="1" ht="33" customHeight="1">
      <c r="A170" s="34"/>
      <c r="B170" s="35"/>
      <c r="C170" s="178" t="s">
        <v>288</v>
      </c>
      <c r="D170" s="178" t="s">
        <v>167</v>
      </c>
      <c r="E170" s="179" t="s">
        <v>1743</v>
      </c>
      <c r="F170" s="180" t="s">
        <v>1744</v>
      </c>
      <c r="G170" s="181" t="s">
        <v>170</v>
      </c>
      <c r="H170" s="182">
        <v>3.915</v>
      </c>
      <c r="I170" s="183"/>
      <c r="J170" s="184">
        <f>ROUND(I170*H170,2)</f>
        <v>0</v>
      </c>
      <c r="K170" s="180" t="s">
        <v>171</v>
      </c>
      <c r="L170" s="39"/>
      <c r="M170" s="185" t="s">
        <v>79</v>
      </c>
      <c r="N170" s="186" t="s">
        <v>51</v>
      </c>
      <c r="O170" s="64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172</v>
      </c>
      <c r="AT170" s="189" t="s">
        <v>167</v>
      </c>
      <c r="AU170" s="189" t="s">
        <v>90</v>
      </c>
      <c r="AY170" s="16" t="s">
        <v>165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6" t="s">
        <v>88</v>
      </c>
      <c r="BK170" s="190">
        <f>ROUND(I170*H170,2)</f>
        <v>0</v>
      </c>
      <c r="BL170" s="16" t="s">
        <v>172</v>
      </c>
      <c r="BM170" s="189" t="s">
        <v>2057</v>
      </c>
    </row>
    <row r="171" spans="1:65" s="2" customFormat="1">
      <c r="A171" s="34"/>
      <c r="B171" s="35"/>
      <c r="C171" s="36"/>
      <c r="D171" s="191" t="s">
        <v>174</v>
      </c>
      <c r="E171" s="36"/>
      <c r="F171" s="192" t="s">
        <v>1746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6" t="s">
        <v>174</v>
      </c>
      <c r="AU171" s="16" t="s">
        <v>90</v>
      </c>
    </row>
    <row r="172" spans="1:65" s="13" customFormat="1" ht="22.5">
      <c r="B172" s="196"/>
      <c r="C172" s="197"/>
      <c r="D172" s="198" t="s">
        <v>176</v>
      </c>
      <c r="E172" s="199" t="s">
        <v>79</v>
      </c>
      <c r="F172" s="200" t="s">
        <v>2058</v>
      </c>
      <c r="G172" s="197"/>
      <c r="H172" s="201">
        <v>2.835</v>
      </c>
      <c r="I172" s="202"/>
      <c r="J172" s="197"/>
      <c r="K172" s="197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176</v>
      </c>
      <c r="AU172" s="207" t="s">
        <v>90</v>
      </c>
      <c r="AV172" s="13" t="s">
        <v>90</v>
      </c>
      <c r="AW172" s="13" t="s">
        <v>39</v>
      </c>
      <c r="AX172" s="13" t="s">
        <v>81</v>
      </c>
      <c r="AY172" s="207" t="s">
        <v>165</v>
      </c>
    </row>
    <row r="173" spans="1:65" s="13" customFormat="1">
      <c r="B173" s="196"/>
      <c r="C173" s="197"/>
      <c r="D173" s="198" t="s">
        <v>176</v>
      </c>
      <c r="E173" s="199" t="s">
        <v>79</v>
      </c>
      <c r="F173" s="200" t="s">
        <v>2059</v>
      </c>
      <c r="G173" s="197"/>
      <c r="H173" s="201">
        <v>1.08</v>
      </c>
      <c r="I173" s="202"/>
      <c r="J173" s="197"/>
      <c r="K173" s="197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176</v>
      </c>
      <c r="AU173" s="207" t="s">
        <v>90</v>
      </c>
      <c r="AV173" s="13" t="s">
        <v>90</v>
      </c>
      <c r="AW173" s="13" t="s">
        <v>39</v>
      </c>
      <c r="AX173" s="13" t="s">
        <v>81</v>
      </c>
      <c r="AY173" s="207" t="s">
        <v>165</v>
      </c>
    </row>
    <row r="174" spans="1:65" s="12" customFormat="1" ht="22.9" customHeight="1">
      <c r="B174" s="162"/>
      <c r="C174" s="163"/>
      <c r="D174" s="164" t="s">
        <v>80</v>
      </c>
      <c r="E174" s="176" t="s">
        <v>195</v>
      </c>
      <c r="F174" s="176" t="s">
        <v>1767</v>
      </c>
      <c r="G174" s="163"/>
      <c r="H174" s="163"/>
      <c r="I174" s="166"/>
      <c r="J174" s="177">
        <f>BK174</f>
        <v>0</v>
      </c>
      <c r="K174" s="163"/>
      <c r="L174" s="168"/>
      <c r="M174" s="169"/>
      <c r="N174" s="170"/>
      <c r="O174" s="170"/>
      <c r="P174" s="171">
        <f>SUM(P175:P186)</f>
        <v>0</v>
      </c>
      <c r="Q174" s="170"/>
      <c r="R174" s="171">
        <f>SUM(R175:R186)</f>
        <v>40.173119999999997</v>
      </c>
      <c r="S174" s="170"/>
      <c r="T174" s="172">
        <f>SUM(T175:T186)</f>
        <v>0</v>
      </c>
      <c r="AR174" s="173" t="s">
        <v>88</v>
      </c>
      <c r="AT174" s="174" t="s">
        <v>80</v>
      </c>
      <c r="AU174" s="174" t="s">
        <v>88</v>
      </c>
      <c r="AY174" s="173" t="s">
        <v>165</v>
      </c>
      <c r="BK174" s="175">
        <f>SUM(BK175:BK186)</f>
        <v>0</v>
      </c>
    </row>
    <row r="175" spans="1:65" s="2" customFormat="1" ht="33" customHeight="1">
      <c r="A175" s="34"/>
      <c r="B175" s="35"/>
      <c r="C175" s="178" t="s">
        <v>297</v>
      </c>
      <c r="D175" s="178" t="s">
        <v>167</v>
      </c>
      <c r="E175" s="179" t="s">
        <v>2060</v>
      </c>
      <c r="F175" s="180" t="s">
        <v>2061</v>
      </c>
      <c r="G175" s="181" t="s">
        <v>213</v>
      </c>
      <c r="H175" s="182">
        <v>35</v>
      </c>
      <c r="I175" s="183"/>
      <c r="J175" s="184">
        <f>ROUND(I175*H175,2)</f>
        <v>0</v>
      </c>
      <c r="K175" s="180" t="s">
        <v>171</v>
      </c>
      <c r="L175" s="39"/>
      <c r="M175" s="185" t="s">
        <v>79</v>
      </c>
      <c r="N175" s="186" t="s">
        <v>51</v>
      </c>
      <c r="O175" s="64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172</v>
      </c>
      <c r="AT175" s="189" t="s">
        <v>167</v>
      </c>
      <c r="AU175" s="189" t="s">
        <v>90</v>
      </c>
      <c r="AY175" s="16" t="s">
        <v>165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6" t="s">
        <v>88</v>
      </c>
      <c r="BK175" s="190">
        <f>ROUND(I175*H175,2)</f>
        <v>0</v>
      </c>
      <c r="BL175" s="16" t="s">
        <v>172</v>
      </c>
      <c r="BM175" s="189" t="s">
        <v>2062</v>
      </c>
    </row>
    <row r="176" spans="1:65" s="2" customFormat="1">
      <c r="A176" s="34"/>
      <c r="B176" s="35"/>
      <c r="C176" s="36"/>
      <c r="D176" s="191" t="s">
        <v>174</v>
      </c>
      <c r="E176" s="36"/>
      <c r="F176" s="192" t="s">
        <v>2063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6" t="s">
        <v>174</v>
      </c>
      <c r="AU176" s="16" t="s">
        <v>90</v>
      </c>
    </row>
    <row r="177" spans="1:65" s="13" customFormat="1">
      <c r="B177" s="196"/>
      <c r="C177" s="197"/>
      <c r="D177" s="198" t="s">
        <v>176</v>
      </c>
      <c r="E177" s="199" t="s">
        <v>79</v>
      </c>
      <c r="F177" s="200" t="s">
        <v>2034</v>
      </c>
      <c r="G177" s="197"/>
      <c r="H177" s="201">
        <v>35</v>
      </c>
      <c r="I177" s="202"/>
      <c r="J177" s="197"/>
      <c r="K177" s="197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176</v>
      </c>
      <c r="AU177" s="207" t="s">
        <v>90</v>
      </c>
      <c r="AV177" s="13" t="s">
        <v>90</v>
      </c>
      <c r="AW177" s="13" t="s">
        <v>39</v>
      </c>
      <c r="AX177" s="13" t="s">
        <v>81</v>
      </c>
      <c r="AY177" s="207" t="s">
        <v>165</v>
      </c>
    </row>
    <row r="178" spans="1:65" s="2" customFormat="1" ht="33" customHeight="1">
      <c r="A178" s="34"/>
      <c r="B178" s="35"/>
      <c r="C178" s="178" t="s">
        <v>303</v>
      </c>
      <c r="D178" s="178" t="s">
        <v>167</v>
      </c>
      <c r="E178" s="179" t="s">
        <v>2064</v>
      </c>
      <c r="F178" s="180" t="s">
        <v>2065</v>
      </c>
      <c r="G178" s="181" t="s">
        <v>213</v>
      </c>
      <c r="H178" s="182">
        <v>342</v>
      </c>
      <c r="I178" s="183"/>
      <c r="J178" s="184">
        <f>ROUND(I178*H178,2)</f>
        <v>0</v>
      </c>
      <c r="K178" s="180" t="s">
        <v>171</v>
      </c>
      <c r="L178" s="39"/>
      <c r="M178" s="185" t="s">
        <v>79</v>
      </c>
      <c r="N178" s="186" t="s">
        <v>51</v>
      </c>
      <c r="O178" s="64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172</v>
      </c>
      <c r="AT178" s="189" t="s">
        <v>167</v>
      </c>
      <c r="AU178" s="189" t="s">
        <v>90</v>
      </c>
      <c r="AY178" s="16" t="s">
        <v>165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6" t="s">
        <v>88</v>
      </c>
      <c r="BK178" s="190">
        <f>ROUND(I178*H178,2)</f>
        <v>0</v>
      </c>
      <c r="BL178" s="16" t="s">
        <v>172</v>
      </c>
      <c r="BM178" s="189" t="s">
        <v>2066</v>
      </c>
    </row>
    <row r="179" spans="1:65" s="2" customFormat="1">
      <c r="A179" s="34"/>
      <c r="B179" s="35"/>
      <c r="C179" s="36"/>
      <c r="D179" s="191" t="s">
        <v>174</v>
      </c>
      <c r="E179" s="36"/>
      <c r="F179" s="192" t="s">
        <v>2067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6" t="s">
        <v>174</v>
      </c>
      <c r="AU179" s="16" t="s">
        <v>90</v>
      </c>
    </row>
    <row r="180" spans="1:65" s="13" customFormat="1">
      <c r="B180" s="196"/>
      <c r="C180" s="197"/>
      <c r="D180" s="198" t="s">
        <v>176</v>
      </c>
      <c r="E180" s="199" t="s">
        <v>79</v>
      </c>
      <c r="F180" s="200" t="s">
        <v>2035</v>
      </c>
      <c r="G180" s="197"/>
      <c r="H180" s="201">
        <v>342</v>
      </c>
      <c r="I180" s="202"/>
      <c r="J180" s="197"/>
      <c r="K180" s="197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176</v>
      </c>
      <c r="AU180" s="207" t="s">
        <v>90</v>
      </c>
      <c r="AV180" s="13" t="s">
        <v>90</v>
      </c>
      <c r="AW180" s="13" t="s">
        <v>39</v>
      </c>
      <c r="AX180" s="13" t="s">
        <v>81</v>
      </c>
      <c r="AY180" s="207" t="s">
        <v>165</v>
      </c>
    </row>
    <row r="181" spans="1:65" s="2" customFormat="1" ht="78" customHeight="1">
      <c r="A181" s="34"/>
      <c r="B181" s="35"/>
      <c r="C181" s="178" t="s">
        <v>7</v>
      </c>
      <c r="D181" s="178" t="s">
        <v>167</v>
      </c>
      <c r="E181" s="179" t="s">
        <v>2068</v>
      </c>
      <c r="F181" s="180" t="s">
        <v>2069</v>
      </c>
      <c r="G181" s="181" t="s">
        <v>213</v>
      </c>
      <c r="H181" s="182">
        <v>377</v>
      </c>
      <c r="I181" s="183"/>
      <c r="J181" s="184">
        <f>ROUND(I181*H181,2)</f>
        <v>0</v>
      </c>
      <c r="K181" s="180" t="s">
        <v>171</v>
      </c>
      <c r="L181" s="39"/>
      <c r="M181" s="185" t="s">
        <v>79</v>
      </c>
      <c r="N181" s="186" t="s">
        <v>51</v>
      </c>
      <c r="O181" s="64"/>
      <c r="P181" s="187">
        <f>O181*H181</f>
        <v>0</v>
      </c>
      <c r="Q181" s="187">
        <v>8.9219999999999994E-2</v>
      </c>
      <c r="R181" s="187">
        <f>Q181*H181</f>
        <v>33.635939999999998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172</v>
      </c>
      <c r="AT181" s="189" t="s">
        <v>167</v>
      </c>
      <c r="AU181" s="189" t="s">
        <v>90</v>
      </c>
      <c r="AY181" s="16" t="s">
        <v>165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6" t="s">
        <v>88</v>
      </c>
      <c r="BK181" s="190">
        <f>ROUND(I181*H181,2)</f>
        <v>0</v>
      </c>
      <c r="BL181" s="16" t="s">
        <v>172</v>
      </c>
      <c r="BM181" s="189" t="s">
        <v>2070</v>
      </c>
    </row>
    <row r="182" spans="1:65" s="2" customFormat="1">
      <c r="A182" s="34"/>
      <c r="B182" s="35"/>
      <c r="C182" s="36"/>
      <c r="D182" s="191" t="s">
        <v>174</v>
      </c>
      <c r="E182" s="36"/>
      <c r="F182" s="192" t="s">
        <v>2071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6" t="s">
        <v>174</v>
      </c>
      <c r="AU182" s="16" t="s">
        <v>90</v>
      </c>
    </row>
    <row r="183" spans="1:65" s="13" customFormat="1">
      <c r="B183" s="196"/>
      <c r="C183" s="197"/>
      <c r="D183" s="198" t="s">
        <v>176</v>
      </c>
      <c r="E183" s="199" t="s">
        <v>79</v>
      </c>
      <c r="F183" s="200" t="s">
        <v>2034</v>
      </c>
      <c r="G183" s="197"/>
      <c r="H183" s="201">
        <v>35</v>
      </c>
      <c r="I183" s="202"/>
      <c r="J183" s="197"/>
      <c r="K183" s="197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176</v>
      </c>
      <c r="AU183" s="207" t="s">
        <v>90</v>
      </c>
      <c r="AV183" s="13" t="s">
        <v>90</v>
      </c>
      <c r="AW183" s="13" t="s">
        <v>39</v>
      </c>
      <c r="AX183" s="13" t="s">
        <v>81</v>
      </c>
      <c r="AY183" s="207" t="s">
        <v>165</v>
      </c>
    </row>
    <row r="184" spans="1:65" s="13" customFormat="1">
      <c r="B184" s="196"/>
      <c r="C184" s="197"/>
      <c r="D184" s="198" t="s">
        <v>176</v>
      </c>
      <c r="E184" s="199" t="s">
        <v>79</v>
      </c>
      <c r="F184" s="200" t="s">
        <v>2035</v>
      </c>
      <c r="G184" s="197"/>
      <c r="H184" s="201">
        <v>342</v>
      </c>
      <c r="I184" s="202"/>
      <c r="J184" s="197"/>
      <c r="K184" s="197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176</v>
      </c>
      <c r="AU184" s="207" t="s">
        <v>90</v>
      </c>
      <c r="AV184" s="13" t="s">
        <v>90</v>
      </c>
      <c r="AW184" s="13" t="s">
        <v>39</v>
      </c>
      <c r="AX184" s="13" t="s">
        <v>81</v>
      </c>
      <c r="AY184" s="207" t="s">
        <v>165</v>
      </c>
    </row>
    <row r="185" spans="1:65" s="2" customFormat="1" ht="24.2" customHeight="1">
      <c r="A185" s="34"/>
      <c r="B185" s="35"/>
      <c r="C185" s="208" t="s">
        <v>315</v>
      </c>
      <c r="D185" s="208" t="s">
        <v>322</v>
      </c>
      <c r="E185" s="209" t="s">
        <v>2072</v>
      </c>
      <c r="F185" s="210" t="s">
        <v>2073</v>
      </c>
      <c r="G185" s="211" t="s">
        <v>213</v>
      </c>
      <c r="H185" s="212">
        <v>384.54</v>
      </c>
      <c r="I185" s="213"/>
      <c r="J185" s="214">
        <f>ROUND(I185*H185,2)</f>
        <v>0</v>
      </c>
      <c r="K185" s="210" t="s">
        <v>79</v>
      </c>
      <c r="L185" s="215"/>
      <c r="M185" s="216" t="s">
        <v>79</v>
      </c>
      <c r="N185" s="217" t="s">
        <v>51</v>
      </c>
      <c r="O185" s="64"/>
      <c r="P185" s="187">
        <f>O185*H185</f>
        <v>0</v>
      </c>
      <c r="Q185" s="187">
        <v>1.7000000000000001E-2</v>
      </c>
      <c r="R185" s="187">
        <f>Q185*H185</f>
        <v>6.5371800000000011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218</v>
      </c>
      <c r="AT185" s="189" t="s">
        <v>322</v>
      </c>
      <c r="AU185" s="189" t="s">
        <v>90</v>
      </c>
      <c r="AY185" s="16" t="s">
        <v>165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6" t="s">
        <v>88</v>
      </c>
      <c r="BK185" s="190">
        <f>ROUND(I185*H185,2)</f>
        <v>0</v>
      </c>
      <c r="BL185" s="16" t="s">
        <v>172</v>
      </c>
      <c r="BM185" s="189" t="s">
        <v>2074</v>
      </c>
    </row>
    <row r="186" spans="1:65" s="13" customFormat="1">
      <c r="B186" s="196"/>
      <c r="C186" s="197"/>
      <c r="D186" s="198" t="s">
        <v>176</v>
      </c>
      <c r="E186" s="197"/>
      <c r="F186" s="200" t="s">
        <v>2075</v>
      </c>
      <c r="G186" s="197"/>
      <c r="H186" s="201">
        <v>384.54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176</v>
      </c>
      <c r="AU186" s="207" t="s">
        <v>90</v>
      </c>
      <c r="AV186" s="13" t="s">
        <v>90</v>
      </c>
      <c r="AW186" s="13" t="s">
        <v>4</v>
      </c>
      <c r="AX186" s="13" t="s">
        <v>88</v>
      </c>
      <c r="AY186" s="207" t="s">
        <v>165</v>
      </c>
    </row>
    <row r="187" spans="1:65" s="12" customFormat="1" ht="22.9" customHeight="1">
      <c r="B187" s="162"/>
      <c r="C187" s="163"/>
      <c r="D187" s="164" t="s">
        <v>80</v>
      </c>
      <c r="E187" s="176" t="s">
        <v>202</v>
      </c>
      <c r="F187" s="176" t="s">
        <v>241</v>
      </c>
      <c r="G187" s="163"/>
      <c r="H187" s="163"/>
      <c r="I187" s="166"/>
      <c r="J187" s="177">
        <f>BK187</f>
        <v>0</v>
      </c>
      <c r="K187" s="163"/>
      <c r="L187" s="168"/>
      <c r="M187" s="169"/>
      <c r="N187" s="170"/>
      <c r="O187" s="170"/>
      <c r="P187" s="171">
        <f>SUM(P188:P201)</f>
        <v>0</v>
      </c>
      <c r="Q187" s="170"/>
      <c r="R187" s="171">
        <f>SUM(R188:R201)</f>
        <v>8.6053631503200005</v>
      </c>
      <c r="S187" s="170"/>
      <c r="T187" s="172">
        <f>SUM(T188:T201)</f>
        <v>0</v>
      </c>
      <c r="AR187" s="173" t="s">
        <v>88</v>
      </c>
      <c r="AT187" s="174" t="s">
        <v>80</v>
      </c>
      <c r="AU187" s="174" t="s">
        <v>88</v>
      </c>
      <c r="AY187" s="173" t="s">
        <v>165</v>
      </c>
      <c r="BK187" s="175">
        <f>SUM(BK188:BK201)</f>
        <v>0</v>
      </c>
    </row>
    <row r="188" spans="1:65" s="2" customFormat="1" ht="33" customHeight="1">
      <c r="A188" s="34"/>
      <c r="B188" s="35"/>
      <c r="C188" s="178" t="s">
        <v>321</v>
      </c>
      <c r="D188" s="178" t="s">
        <v>167</v>
      </c>
      <c r="E188" s="179" t="s">
        <v>304</v>
      </c>
      <c r="F188" s="180" t="s">
        <v>305</v>
      </c>
      <c r="G188" s="181" t="s">
        <v>170</v>
      </c>
      <c r="H188" s="182">
        <v>0.94</v>
      </c>
      <c r="I188" s="183"/>
      <c r="J188" s="184">
        <f>ROUND(I188*H188,2)</f>
        <v>0</v>
      </c>
      <c r="K188" s="180" t="s">
        <v>171</v>
      </c>
      <c r="L188" s="39"/>
      <c r="M188" s="185" t="s">
        <v>79</v>
      </c>
      <c r="N188" s="186" t="s">
        <v>51</v>
      </c>
      <c r="O188" s="64"/>
      <c r="P188" s="187">
        <f>O188*H188</f>
        <v>0</v>
      </c>
      <c r="Q188" s="187">
        <v>2.3010199999999998</v>
      </c>
      <c r="R188" s="187">
        <f>Q188*H188</f>
        <v>2.1629587999999997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172</v>
      </c>
      <c r="AT188" s="189" t="s">
        <v>167</v>
      </c>
      <c r="AU188" s="189" t="s">
        <v>90</v>
      </c>
      <c r="AY188" s="16" t="s">
        <v>165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6" t="s">
        <v>88</v>
      </c>
      <c r="BK188" s="190">
        <f>ROUND(I188*H188,2)</f>
        <v>0</v>
      </c>
      <c r="BL188" s="16" t="s">
        <v>172</v>
      </c>
      <c r="BM188" s="189" t="s">
        <v>2076</v>
      </c>
    </row>
    <row r="189" spans="1:65" s="2" customFormat="1">
      <c r="A189" s="34"/>
      <c r="B189" s="35"/>
      <c r="C189" s="36"/>
      <c r="D189" s="191" t="s">
        <v>174</v>
      </c>
      <c r="E189" s="36"/>
      <c r="F189" s="192" t="s">
        <v>307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6" t="s">
        <v>174</v>
      </c>
      <c r="AU189" s="16" t="s">
        <v>90</v>
      </c>
    </row>
    <row r="190" spans="1:65" s="13" customFormat="1" ht="22.5">
      <c r="B190" s="196"/>
      <c r="C190" s="197"/>
      <c r="D190" s="198" t="s">
        <v>176</v>
      </c>
      <c r="E190" s="199" t="s">
        <v>79</v>
      </c>
      <c r="F190" s="200" t="s">
        <v>2077</v>
      </c>
      <c r="G190" s="197"/>
      <c r="H190" s="201">
        <v>0.94</v>
      </c>
      <c r="I190" s="202"/>
      <c r="J190" s="197"/>
      <c r="K190" s="197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176</v>
      </c>
      <c r="AU190" s="207" t="s">
        <v>90</v>
      </c>
      <c r="AV190" s="13" t="s">
        <v>90</v>
      </c>
      <c r="AW190" s="13" t="s">
        <v>39</v>
      </c>
      <c r="AX190" s="13" t="s">
        <v>81</v>
      </c>
      <c r="AY190" s="207" t="s">
        <v>165</v>
      </c>
    </row>
    <row r="191" spans="1:65" s="2" customFormat="1" ht="33" customHeight="1">
      <c r="A191" s="34"/>
      <c r="B191" s="35"/>
      <c r="C191" s="178" t="s">
        <v>327</v>
      </c>
      <c r="D191" s="178" t="s">
        <v>167</v>
      </c>
      <c r="E191" s="179" t="s">
        <v>2078</v>
      </c>
      <c r="F191" s="180" t="s">
        <v>2079</v>
      </c>
      <c r="G191" s="181" t="s">
        <v>170</v>
      </c>
      <c r="H191" s="182">
        <v>2.3410000000000002</v>
      </c>
      <c r="I191" s="183"/>
      <c r="J191" s="184">
        <f>ROUND(I191*H191,2)</f>
        <v>0</v>
      </c>
      <c r="K191" s="180" t="s">
        <v>171</v>
      </c>
      <c r="L191" s="39"/>
      <c r="M191" s="185" t="s">
        <v>79</v>
      </c>
      <c r="N191" s="186" t="s">
        <v>51</v>
      </c>
      <c r="O191" s="64"/>
      <c r="P191" s="187">
        <f>O191*H191</f>
        <v>0</v>
      </c>
      <c r="Q191" s="187">
        <v>2.5018699999999998</v>
      </c>
      <c r="R191" s="187">
        <f>Q191*H191</f>
        <v>5.8568776700000003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172</v>
      </c>
      <c r="AT191" s="189" t="s">
        <v>167</v>
      </c>
      <c r="AU191" s="189" t="s">
        <v>90</v>
      </c>
      <c r="AY191" s="16" t="s">
        <v>165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6" t="s">
        <v>88</v>
      </c>
      <c r="BK191" s="190">
        <f>ROUND(I191*H191,2)</f>
        <v>0</v>
      </c>
      <c r="BL191" s="16" t="s">
        <v>172</v>
      </c>
      <c r="BM191" s="189" t="s">
        <v>2080</v>
      </c>
    </row>
    <row r="192" spans="1:65" s="2" customFormat="1">
      <c r="A192" s="34"/>
      <c r="B192" s="35"/>
      <c r="C192" s="36"/>
      <c r="D192" s="191" t="s">
        <v>174</v>
      </c>
      <c r="E192" s="36"/>
      <c r="F192" s="192" t="s">
        <v>2081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6" t="s">
        <v>174</v>
      </c>
      <c r="AU192" s="16" t="s">
        <v>90</v>
      </c>
    </row>
    <row r="193" spans="1:65" s="13" customFormat="1" ht="22.5">
      <c r="B193" s="196"/>
      <c r="C193" s="197"/>
      <c r="D193" s="198" t="s">
        <v>176</v>
      </c>
      <c r="E193" s="199" t="s">
        <v>79</v>
      </c>
      <c r="F193" s="200" t="s">
        <v>2082</v>
      </c>
      <c r="G193" s="197"/>
      <c r="H193" s="201">
        <v>2.3410000000000002</v>
      </c>
      <c r="I193" s="202"/>
      <c r="J193" s="197"/>
      <c r="K193" s="197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176</v>
      </c>
      <c r="AU193" s="207" t="s">
        <v>90</v>
      </c>
      <c r="AV193" s="13" t="s">
        <v>90</v>
      </c>
      <c r="AW193" s="13" t="s">
        <v>39</v>
      </c>
      <c r="AX193" s="13" t="s">
        <v>81</v>
      </c>
      <c r="AY193" s="207" t="s">
        <v>165</v>
      </c>
    </row>
    <row r="194" spans="1:65" s="2" customFormat="1" ht="16.5" customHeight="1">
      <c r="A194" s="34"/>
      <c r="B194" s="35"/>
      <c r="C194" s="178" t="s">
        <v>334</v>
      </c>
      <c r="D194" s="178" t="s">
        <v>167</v>
      </c>
      <c r="E194" s="179" t="s">
        <v>2083</v>
      </c>
      <c r="F194" s="180" t="s">
        <v>2084</v>
      </c>
      <c r="G194" s="181" t="s">
        <v>213</v>
      </c>
      <c r="H194" s="182">
        <v>2.1379999999999999</v>
      </c>
      <c r="I194" s="183"/>
      <c r="J194" s="184">
        <f>ROUND(I194*H194,2)</f>
        <v>0</v>
      </c>
      <c r="K194" s="180" t="s">
        <v>171</v>
      </c>
      <c r="L194" s="39"/>
      <c r="M194" s="185" t="s">
        <v>79</v>
      </c>
      <c r="N194" s="186" t="s">
        <v>51</v>
      </c>
      <c r="O194" s="64"/>
      <c r="P194" s="187">
        <f>O194*H194</f>
        <v>0</v>
      </c>
      <c r="Q194" s="187">
        <v>1.3524639999999999E-2</v>
      </c>
      <c r="R194" s="187">
        <f>Q194*H194</f>
        <v>2.8915680319999998E-2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172</v>
      </c>
      <c r="AT194" s="189" t="s">
        <v>167</v>
      </c>
      <c r="AU194" s="189" t="s">
        <v>90</v>
      </c>
      <c r="AY194" s="16" t="s">
        <v>165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6" t="s">
        <v>88</v>
      </c>
      <c r="BK194" s="190">
        <f>ROUND(I194*H194,2)</f>
        <v>0</v>
      </c>
      <c r="BL194" s="16" t="s">
        <v>172</v>
      </c>
      <c r="BM194" s="189" t="s">
        <v>2085</v>
      </c>
    </row>
    <row r="195" spans="1:65" s="2" customFormat="1">
      <c r="A195" s="34"/>
      <c r="B195" s="35"/>
      <c r="C195" s="36"/>
      <c r="D195" s="191" t="s">
        <v>174</v>
      </c>
      <c r="E195" s="36"/>
      <c r="F195" s="192" t="s">
        <v>2086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6" t="s">
        <v>174</v>
      </c>
      <c r="AU195" s="16" t="s">
        <v>90</v>
      </c>
    </row>
    <row r="196" spans="1:65" s="13" customFormat="1" ht="22.5">
      <c r="B196" s="196"/>
      <c r="C196" s="197"/>
      <c r="D196" s="198" t="s">
        <v>176</v>
      </c>
      <c r="E196" s="199" t="s">
        <v>79</v>
      </c>
      <c r="F196" s="200" t="s">
        <v>2087</v>
      </c>
      <c r="G196" s="197"/>
      <c r="H196" s="201">
        <v>2.1379999999999999</v>
      </c>
      <c r="I196" s="202"/>
      <c r="J196" s="197"/>
      <c r="K196" s="197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176</v>
      </c>
      <c r="AU196" s="207" t="s">
        <v>90</v>
      </c>
      <c r="AV196" s="13" t="s">
        <v>90</v>
      </c>
      <c r="AW196" s="13" t="s">
        <v>39</v>
      </c>
      <c r="AX196" s="13" t="s">
        <v>81</v>
      </c>
      <c r="AY196" s="207" t="s">
        <v>165</v>
      </c>
    </row>
    <row r="197" spans="1:65" s="2" customFormat="1" ht="16.5" customHeight="1">
      <c r="A197" s="34"/>
      <c r="B197" s="35"/>
      <c r="C197" s="178" t="s">
        <v>340</v>
      </c>
      <c r="D197" s="178" t="s">
        <v>167</v>
      </c>
      <c r="E197" s="179" t="s">
        <v>2088</v>
      </c>
      <c r="F197" s="180" t="s">
        <v>2089</v>
      </c>
      <c r="G197" s="181" t="s">
        <v>213</v>
      </c>
      <c r="H197" s="182">
        <v>2.1379999999999999</v>
      </c>
      <c r="I197" s="183"/>
      <c r="J197" s="184">
        <f>ROUND(I197*H197,2)</f>
        <v>0</v>
      </c>
      <c r="K197" s="180" t="s">
        <v>171</v>
      </c>
      <c r="L197" s="39"/>
      <c r="M197" s="185" t="s">
        <v>79</v>
      </c>
      <c r="N197" s="186" t="s">
        <v>51</v>
      </c>
      <c r="O197" s="64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172</v>
      </c>
      <c r="AT197" s="189" t="s">
        <v>167</v>
      </c>
      <c r="AU197" s="189" t="s">
        <v>90</v>
      </c>
      <c r="AY197" s="16" t="s">
        <v>165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6" t="s">
        <v>88</v>
      </c>
      <c r="BK197" s="190">
        <f>ROUND(I197*H197,2)</f>
        <v>0</v>
      </c>
      <c r="BL197" s="16" t="s">
        <v>172</v>
      </c>
      <c r="BM197" s="189" t="s">
        <v>2090</v>
      </c>
    </row>
    <row r="198" spans="1:65" s="2" customFormat="1">
      <c r="A198" s="34"/>
      <c r="B198" s="35"/>
      <c r="C198" s="36"/>
      <c r="D198" s="191" t="s">
        <v>174</v>
      </c>
      <c r="E198" s="36"/>
      <c r="F198" s="192" t="s">
        <v>2091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6" t="s">
        <v>174</v>
      </c>
      <c r="AU198" s="16" t="s">
        <v>90</v>
      </c>
    </row>
    <row r="199" spans="1:65" s="2" customFormat="1" ht="24.2" customHeight="1">
      <c r="A199" s="34"/>
      <c r="B199" s="35"/>
      <c r="C199" s="178" t="s">
        <v>347</v>
      </c>
      <c r="D199" s="178" t="s">
        <v>167</v>
      </c>
      <c r="E199" s="179" t="s">
        <v>2092</v>
      </c>
      <c r="F199" s="180" t="s">
        <v>2093</v>
      </c>
      <c r="G199" s="181" t="s">
        <v>213</v>
      </c>
      <c r="H199" s="182">
        <v>1.5149999999999999</v>
      </c>
      <c r="I199" s="183"/>
      <c r="J199" s="184">
        <f>ROUND(I199*H199,2)</f>
        <v>0</v>
      </c>
      <c r="K199" s="180" t="s">
        <v>171</v>
      </c>
      <c r="L199" s="39"/>
      <c r="M199" s="185" t="s">
        <v>79</v>
      </c>
      <c r="N199" s="186" t="s">
        <v>51</v>
      </c>
      <c r="O199" s="64"/>
      <c r="P199" s="187">
        <f>O199*H199</f>
        <v>0</v>
      </c>
      <c r="Q199" s="187">
        <v>0.3674</v>
      </c>
      <c r="R199" s="187">
        <f>Q199*H199</f>
        <v>0.55661099999999997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172</v>
      </c>
      <c r="AT199" s="189" t="s">
        <v>167</v>
      </c>
      <c r="AU199" s="189" t="s">
        <v>90</v>
      </c>
      <c r="AY199" s="16" t="s">
        <v>165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6" t="s">
        <v>88</v>
      </c>
      <c r="BK199" s="190">
        <f>ROUND(I199*H199,2)</f>
        <v>0</v>
      </c>
      <c r="BL199" s="16" t="s">
        <v>172</v>
      </c>
      <c r="BM199" s="189" t="s">
        <v>2094</v>
      </c>
    </row>
    <row r="200" spans="1:65" s="2" customFormat="1">
      <c r="A200" s="34"/>
      <c r="B200" s="35"/>
      <c r="C200" s="36"/>
      <c r="D200" s="191" t="s">
        <v>174</v>
      </c>
      <c r="E200" s="36"/>
      <c r="F200" s="192" t="s">
        <v>2095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6" t="s">
        <v>174</v>
      </c>
      <c r="AU200" s="16" t="s">
        <v>90</v>
      </c>
    </row>
    <row r="201" spans="1:65" s="13" customFormat="1">
      <c r="B201" s="196"/>
      <c r="C201" s="197"/>
      <c r="D201" s="198" t="s">
        <v>176</v>
      </c>
      <c r="E201" s="199" t="s">
        <v>79</v>
      </c>
      <c r="F201" s="200" t="s">
        <v>2096</v>
      </c>
      <c r="G201" s="197"/>
      <c r="H201" s="201">
        <v>1.5149999999999999</v>
      </c>
      <c r="I201" s="202"/>
      <c r="J201" s="197"/>
      <c r="K201" s="197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176</v>
      </c>
      <c r="AU201" s="207" t="s">
        <v>90</v>
      </c>
      <c r="AV201" s="13" t="s">
        <v>90</v>
      </c>
      <c r="AW201" s="13" t="s">
        <v>39</v>
      </c>
      <c r="AX201" s="13" t="s">
        <v>81</v>
      </c>
      <c r="AY201" s="207" t="s">
        <v>165</v>
      </c>
    </row>
    <row r="202" spans="1:65" s="12" customFormat="1" ht="22.9" customHeight="1">
      <c r="B202" s="162"/>
      <c r="C202" s="163"/>
      <c r="D202" s="164" t="s">
        <v>80</v>
      </c>
      <c r="E202" s="176" t="s">
        <v>218</v>
      </c>
      <c r="F202" s="176" t="s">
        <v>1786</v>
      </c>
      <c r="G202" s="163"/>
      <c r="H202" s="163"/>
      <c r="I202" s="166"/>
      <c r="J202" s="177">
        <f>BK202</f>
        <v>0</v>
      </c>
      <c r="K202" s="163"/>
      <c r="L202" s="168"/>
      <c r="M202" s="169"/>
      <c r="N202" s="170"/>
      <c r="O202" s="170"/>
      <c r="P202" s="171">
        <f>SUM(P203:P222)</f>
        <v>0</v>
      </c>
      <c r="Q202" s="170"/>
      <c r="R202" s="171">
        <f>SUM(R203:R222)</f>
        <v>0.2858175</v>
      </c>
      <c r="S202" s="170"/>
      <c r="T202" s="172">
        <f>SUM(T203:T222)</f>
        <v>0</v>
      </c>
      <c r="AR202" s="173" t="s">
        <v>88</v>
      </c>
      <c r="AT202" s="174" t="s">
        <v>80</v>
      </c>
      <c r="AU202" s="174" t="s">
        <v>88</v>
      </c>
      <c r="AY202" s="173" t="s">
        <v>165</v>
      </c>
      <c r="BK202" s="175">
        <f>SUM(BK203:BK222)</f>
        <v>0</v>
      </c>
    </row>
    <row r="203" spans="1:65" s="2" customFormat="1" ht="37.9" customHeight="1">
      <c r="A203" s="34"/>
      <c r="B203" s="35"/>
      <c r="C203" s="178" t="s">
        <v>351</v>
      </c>
      <c r="D203" s="178" t="s">
        <v>167</v>
      </c>
      <c r="E203" s="179" t="s">
        <v>2097</v>
      </c>
      <c r="F203" s="180" t="s">
        <v>2098</v>
      </c>
      <c r="G203" s="181" t="s">
        <v>343</v>
      </c>
      <c r="H203" s="182">
        <v>12</v>
      </c>
      <c r="I203" s="183"/>
      <c r="J203" s="184">
        <f>ROUND(I203*H203,2)</f>
        <v>0</v>
      </c>
      <c r="K203" s="180" t="s">
        <v>171</v>
      </c>
      <c r="L203" s="39"/>
      <c r="M203" s="185" t="s">
        <v>79</v>
      </c>
      <c r="N203" s="186" t="s">
        <v>51</v>
      </c>
      <c r="O203" s="64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172</v>
      </c>
      <c r="AT203" s="189" t="s">
        <v>167</v>
      </c>
      <c r="AU203" s="189" t="s">
        <v>90</v>
      </c>
      <c r="AY203" s="16" t="s">
        <v>165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6" t="s">
        <v>88</v>
      </c>
      <c r="BK203" s="190">
        <f>ROUND(I203*H203,2)</f>
        <v>0</v>
      </c>
      <c r="BL203" s="16" t="s">
        <v>172</v>
      </c>
      <c r="BM203" s="189" t="s">
        <v>2099</v>
      </c>
    </row>
    <row r="204" spans="1:65" s="2" customFormat="1">
      <c r="A204" s="34"/>
      <c r="B204" s="35"/>
      <c r="C204" s="36"/>
      <c r="D204" s="191" t="s">
        <v>174</v>
      </c>
      <c r="E204" s="36"/>
      <c r="F204" s="192" t="s">
        <v>2100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6" t="s">
        <v>174</v>
      </c>
      <c r="AU204" s="16" t="s">
        <v>90</v>
      </c>
    </row>
    <row r="205" spans="1:65" s="13" customFormat="1">
      <c r="B205" s="196"/>
      <c r="C205" s="197"/>
      <c r="D205" s="198" t="s">
        <v>176</v>
      </c>
      <c r="E205" s="199" t="s">
        <v>79</v>
      </c>
      <c r="F205" s="200" t="s">
        <v>2101</v>
      </c>
      <c r="G205" s="197"/>
      <c r="H205" s="201">
        <v>12</v>
      </c>
      <c r="I205" s="202"/>
      <c r="J205" s="197"/>
      <c r="K205" s="197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176</v>
      </c>
      <c r="AU205" s="207" t="s">
        <v>90</v>
      </c>
      <c r="AV205" s="13" t="s">
        <v>90</v>
      </c>
      <c r="AW205" s="13" t="s">
        <v>39</v>
      </c>
      <c r="AX205" s="13" t="s">
        <v>81</v>
      </c>
      <c r="AY205" s="207" t="s">
        <v>165</v>
      </c>
    </row>
    <row r="206" spans="1:65" s="2" customFormat="1" ht="24.2" customHeight="1">
      <c r="A206" s="34"/>
      <c r="B206" s="35"/>
      <c r="C206" s="208" t="s">
        <v>357</v>
      </c>
      <c r="D206" s="208" t="s">
        <v>322</v>
      </c>
      <c r="E206" s="209" t="s">
        <v>2102</v>
      </c>
      <c r="F206" s="210" t="s">
        <v>2103</v>
      </c>
      <c r="G206" s="211" t="s">
        <v>343</v>
      </c>
      <c r="H206" s="212">
        <v>12.6</v>
      </c>
      <c r="I206" s="213"/>
      <c r="J206" s="214">
        <f>ROUND(I206*H206,2)</f>
        <v>0</v>
      </c>
      <c r="K206" s="210" t="s">
        <v>171</v>
      </c>
      <c r="L206" s="215"/>
      <c r="M206" s="216" t="s">
        <v>79</v>
      </c>
      <c r="N206" s="217" t="s">
        <v>51</v>
      </c>
      <c r="O206" s="64"/>
      <c r="P206" s="187">
        <f>O206*H206</f>
        <v>0</v>
      </c>
      <c r="Q206" s="187">
        <v>2.7999999999999998E-4</v>
      </c>
      <c r="R206" s="187">
        <f>Q206*H206</f>
        <v>3.5279999999999995E-3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218</v>
      </c>
      <c r="AT206" s="189" t="s">
        <v>322</v>
      </c>
      <c r="AU206" s="189" t="s">
        <v>90</v>
      </c>
      <c r="AY206" s="16" t="s">
        <v>165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6" t="s">
        <v>88</v>
      </c>
      <c r="BK206" s="190">
        <f>ROUND(I206*H206,2)</f>
        <v>0</v>
      </c>
      <c r="BL206" s="16" t="s">
        <v>172</v>
      </c>
      <c r="BM206" s="189" t="s">
        <v>2104</v>
      </c>
    </row>
    <row r="207" spans="1:65" s="13" customFormat="1">
      <c r="B207" s="196"/>
      <c r="C207" s="197"/>
      <c r="D207" s="198" t="s">
        <v>176</v>
      </c>
      <c r="E207" s="197"/>
      <c r="F207" s="200" t="s">
        <v>2105</v>
      </c>
      <c r="G207" s="197"/>
      <c r="H207" s="201">
        <v>12.6</v>
      </c>
      <c r="I207" s="202"/>
      <c r="J207" s="197"/>
      <c r="K207" s="197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176</v>
      </c>
      <c r="AU207" s="207" t="s">
        <v>90</v>
      </c>
      <c r="AV207" s="13" t="s">
        <v>90</v>
      </c>
      <c r="AW207" s="13" t="s">
        <v>4</v>
      </c>
      <c r="AX207" s="13" t="s">
        <v>88</v>
      </c>
      <c r="AY207" s="207" t="s">
        <v>165</v>
      </c>
    </row>
    <row r="208" spans="1:65" s="2" customFormat="1" ht="44.25" customHeight="1">
      <c r="A208" s="34"/>
      <c r="B208" s="35"/>
      <c r="C208" s="178" t="s">
        <v>363</v>
      </c>
      <c r="D208" s="178" t="s">
        <v>167</v>
      </c>
      <c r="E208" s="179" t="s">
        <v>2106</v>
      </c>
      <c r="F208" s="180" t="s">
        <v>2107</v>
      </c>
      <c r="G208" s="181" t="s">
        <v>343</v>
      </c>
      <c r="H208" s="182">
        <v>21</v>
      </c>
      <c r="I208" s="183"/>
      <c r="J208" s="184">
        <f>ROUND(I208*H208,2)</f>
        <v>0</v>
      </c>
      <c r="K208" s="180" t="s">
        <v>171</v>
      </c>
      <c r="L208" s="39"/>
      <c r="M208" s="185" t="s">
        <v>79</v>
      </c>
      <c r="N208" s="186" t="s">
        <v>51</v>
      </c>
      <c r="O208" s="64"/>
      <c r="P208" s="187">
        <f>O208*H208</f>
        <v>0</v>
      </c>
      <c r="Q208" s="187">
        <v>1.4995E-3</v>
      </c>
      <c r="R208" s="187">
        <f>Q208*H208</f>
        <v>3.1489499999999997E-2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172</v>
      </c>
      <c r="AT208" s="189" t="s">
        <v>167</v>
      </c>
      <c r="AU208" s="189" t="s">
        <v>90</v>
      </c>
      <c r="AY208" s="16" t="s">
        <v>165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6" t="s">
        <v>88</v>
      </c>
      <c r="BK208" s="190">
        <f>ROUND(I208*H208,2)</f>
        <v>0</v>
      </c>
      <c r="BL208" s="16" t="s">
        <v>172</v>
      </c>
      <c r="BM208" s="189" t="s">
        <v>2108</v>
      </c>
    </row>
    <row r="209" spans="1:65" s="2" customFormat="1">
      <c r="A209" s="34"/>
      <c r="B209" s="35"/>
      <c r="C209" s="36"/>
      <c r="D209" s="191" t="s">
        <v>174</v>
      </c>
      <c r="E209" s="36"/>
      <c r="F209" s="192" t="s">
        <v>2109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6" t="s">
        <v>174</v>
      </c>
      <c r="AU209" s="16" t="s">
        <v>90</v>
      </c>
    </row>
    <row r="210" spans="1:65" s="13" customFormat="1">
      <c r="B210" s="196"/>
      <c r="C210" s="197"/>
      <c r="D210" s="198" t="s">
        <v>176</v>
      </c>
      <c r="E210" s="199" t="s">
        <v>79</v>
      </c>
      <c r="F210" s="200" t="s">
        <v>2110</v>
      </c>
      <c r="G210" s="197"/>
      <c r="H210" s="201">
        <v>21</v>
      </c>
      <c r="I210" s="202"/>
      <c r="J210" s="197"/>
      <c r="K210" s="197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176</v>
      </c>
      <c r="AU210" s="207" t="s">
        <v>90</v>
      </c>
      <c r="AV210" s="13" t="s">
        <v>90</v>
      </c>
      <c r="AW210" s="13" t="s">
        <v>39</v>
      </c>
      <c r="AX210" s="13" t="s">
        <v>81</v>
      </c>
      <c r="AY210" s="207" t="s">
        <v>165</v>
      </c>
    </row>
    <row r="211" spans="1:65" s="2" customFormat="1" ht="44.25" customHeight="1">
      <c r="A211" s="34"/>
      <c r="B211" s="35"/>
      <c r="C211" s="178" t="s">
        <v>368</v>
      </c>
      <c r="D211" s="178" t="s">
        <v>167</v>
      </c>
      <c r="E211" s="179" t="s">
        <v>2111</v>
      </c>
      <c r="F211" s="180" t="s">
        <v>2112</v>
      </c>
      <c r="G211" s="181" t="s">
        <v>232</v>
      </c>
      <c r="H211" s="182">
        <v>1</v>
      </c>
      <c r="I211" s="183"/>
      <c r="J211" s="184">
        <f>ROUND(I211*H211,2)</f>
        <v>0</v>
      </c>
      <c r="K211" s="180" t="s">
        <v>171</v>
      </c>
      <c r="L211" s="39"/>
      <c r="M211" s="185" t="s">
        <v>79</v>
      </c>
      <c r="N211" s="186" t="s">
        <v>51</v>
      </c>
      <c r="O211" s="64"/>
      <c r="P211" s="187">
        <f>O211*H211</f>
        <v>0</v>
      </c>
      <c r="Q211" s="187">
        <v>0.1056</v>
      </c>
      <c r="R211" s="187">
        <f>Q211*H211</f>
        <v>0.1056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172</v>
      </c>
      <c r="AT211" s="189" t="s">
        <v>167</v>
      </c>
      <c r="AU211" s="189" t="s">
        <v>90</v>
      </c>
      <c r="AY211" s="16" t="s">
        <v>165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6" t="s">
        <v>88</v>
      </c>
      <c r="BK211" s="190">
        <f>ROUND(I211*H211,2)</f>
        <v>0</v>
      </c>
      <c r="BL211" s="16" t="s">
        <v>172</v>
      </c>
      <c r="BM211" s="189" t="s">
        <v>2113</v>
      </c>
    </row>
    <row r="212" spans="1:65" s="2" customFormat="1">
      <c r="A212" s="34"/>
      <c r="B212" s="35"/>
      <c r="C212" s="36"/>
      <c r="D212" s="191" t="s">
        <v>174</v>
      </c>
      <c r="E212" s="36"/>
      <c r="F212" s="192" t="s">
        <v>2114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6" t="s">
        <v>174</v>
      </c>
      <c r="AU212" s="16" t="s">
        <v>90</v>
      </c>
    </row>
    <row r="213" spans="1:65" s="13" customFormat="1">
      <c r="B213" s="196"/>
      <c r="C213" s="197"/>
      <c r="D213" s="198" t="s">
        <v>176</v>
      </c>
      <c r="E213" s="199" t="s">
        <v>79</v>
      </c>
      <c r="F213" s="200" t="s">
        <v>746</v>
      </c>
      <c r="G213" s="197"/>
      <c r="H213" s="201">
        <v>1</v>
      </c>
      <c r="I213" s="202"/>
      <c r="J213" s="197"/>
      <c r="K213" s="197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176</v>
      </c>
      <c r="AU213" s="207" t="s">
        <v>90</v>
      </c>
      <c r="AV213" s="13" t="s">
        <v>90</v>
      </c>
      <c r="AW213" s="13" t="s">
        <v>39</v>
      </c>
      <c r="AX213" s="13" t="s">
        <v>81</v>
      </c>
      <c r="AY213" s="207" t="s">
        <v>165</v>
      </c>
    </row>
    <row r="214" spans="1:65" s="2" customFormat="1" ht="37.9" customHeight="1">
      <c r="A214" s="34"/>
      <c r="B214" s="35"/>
      <c r="C214" s="178" t="s">
        <v>375</v>
      </c>
      <c r="D214" s="178" t="s">
        <v>167</v>
      </c>
      <c r="E214" s="179" t="s">
        <v>2115</v>
      </c>
      <c r="F214" s="180" t="s">
        <v>2116</v>
      </c>
      <c r="G214" s="181" t="s">
        <v>232</v>
      </c>
      <c r="H214" s="182">
        <v>1</v>
      </c>
      <c r="I214" s="183"/>
      <c r="J214" s="184">
        <f>ROUND(I214*H214,2)</f>
        <v>0</v>
      </c>
      <c r="K214" s="180" t="s">
        <v>171</v>
      </c>
      <c r="L214" s="39"/>
      <c r="M214" s="185" t="s">
        <v>79</v>
      </c>
      <c r="N214" s="186" t="s">
        <v>51</v>
      </c>
      <c r="O214" s="64"/>
      <c r="P214" s="187">
        <f>O214*H214</f>
        <v>0</v>
      </c>
      <c r="Q214" s="187">
        <v>7.2480000000000003E-2</v>
      </c>
      <c r="R214" s="187">
        <f>Q214*H214</f>
        <v>7.2480000000000003E-2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172</v>
      </c>
      <c r="AT214" s="189" t="s">
        <v>167</v>
      </c>
      <c r="AU214" s="189" t="s">
        <v>90</v>
      </c>
      <c r="AY214" s="16" t="s">
        <v>165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6" t="s">
        <v>88</v>
      </c>
      <c r="BK214" s="190">
        <f>ROUND(I214*H214,2)</f>
        <v>0</v>
      </c>
      <c r="BL214" s="16" t="s">
        <v>172</v>
      </c>
      <c r="BM214" s="189" t="s">
        <v>2117</v>
      </c>
    </row>
    <row r="215" spans="1:65" s="2" customFormat="1">
      <c r="A215" s="34"/>
      <c r="B215" s="35"/>
      <c r="C215" s="36"/>
      <c r="D215" s="191" t="s">
        <v>174</v>
      </c>
      <c r="E215" s="36"/>
      <c r="F215" s="192" t="s">
        <v>2118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6" t="s">
        <v>174</v>
      </c>
      <c r="AU215" s="16" t="s">
        <v>90</v>
      </c>
    </row>
    <row r="216" spans="1:65" s="13" customFormat="1">
      <c r="B216" s="196"/>
      <c r="C216" s="197"/>
      <c r="D216" s="198" t="s">
        <v>176</v>
      </c>
      <c r="E216" s="199" t="s">
        <v>79</v>
      </c>
      <c r="F216" s="200" t="s">
        <v>746</v>
      </c>
      <c r="G216" s="197"/>
      <c r="H216" s="201">
        <v>1</v>
      </c>
      <c r="I216" s="202"/>
      <c r="J216" s="197"/>
      <c r="K216" s="197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176</v>
      </c>
      <c r="AU216" s="207" t="s">
        <v>90</v>
      </c>
      <c r="AV216" s="13" t="s">
        <v>90</v>
      </c>
      <c r="AW216" s="13" t="s">
        <v>39</v>
      </c>
      <c r="AX216" s="13" t="s">
        <v>81</v>
      </c>
      <c r="AY216" s="207" t="s">
        <v>165</v>
      </c>
    </row>
    <row r="217" spans="1:65" s="2" customFormat="1" ht="37.9" customHeight="1">
      <c r="A217" s="34"/>
      <c r="B217" s="35"/>
      <c r="C217" s="178" t="s">
        <v>381</v>
      </c>
      <c r="D217" s="178" t="s">
        <v>167</v>
      </c>
      <c r="E217" s="179" t="s">
        <v>2119</v>
      </c>
      <c r="F217" s="180" t="s">
        <v>2120</v>
      </c>
      <c r="G217" s="181" t="s">
        <v>232</v>
      </c>
      <c r="H217" s="182">
        <v>1</v>
      </c>
      <c r="I217" s="183"/>
      <c r="J217" s="184">
        <f>ROUND(I217*H217,2)</f>
        <v>0</v>
      </c>
      <c r="K217" s="180" t="s">
        <v>171</v>
      </c>
      <c r="L217" s="39"/>
      <c r="M217" s="185" t="s">
        <v>79</v>
      </c>
      <c r="N217" s="186" t="s">
        <v>51</v>
      </c>
      <c r="O217" s="64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172</v>
      </c>
      <c r="AT217" s="189" t="s">
        <v>167</v>
      </c>
      <c r="AU217" s="189" t="s">
        <v>90</v>
      </c>
      <c r="AY217" s="16" t="s">
        <v>165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6" t="s">
        <v>88</v>
      </c>
      <c r="BK217" s="190">
        <f>ROUND(I217*H217,2)</f>
        <v>0</v>
      </c>
      <c r="BL217" s="16" t="s">
        <v>172</v>
      </c>
      <c r="BM217" s="189" t="s">
        <v>2121</v>
      </c>
    </row>
    <row r="218" spans="1:65" s="2" customFormat="1">
      <c r="A218" s="34"/>
      <c r="B218" s="35"/>
      <c r="C218" s="36"/>
      <c r="D218" s="191" t="s">
        <v>174</v>
      </c>
      <c r="E218" s="36"/>
      <c r="F218" s="192" t="s">
        <v>2122</v>
      </c>
      <c r="G218" s="36"/>
      <c r="H218" s="36"/>
      <c r="I218" s="193"/>
      <c r="J218" s="36"/>
      <c r="K218" s="36"/>
      <c r="L218" s="39"/>
      <c r="M218" s="194"/>
      <c r="N218" s="195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6" t="s">
        <v>174</v>
      </c>
      <c r="AU218" s="16" t="s">
        <v>90</v>
      </c>
    </row>
    <row r="219" spans="1:65" s="13" customFormat="1">
      <c r="B219" s="196"/>
      <c r="C219" s="197"/>
      <c r="D219" s="198" t="s">
        <v>176</v>
      </c>
      <c r="E219" s="199" t="s">
        <v>79</v>
      </c>
      <c r="F219" s="200" t="s">
        <v>746</v>
      </c>
      <c r="G219" s="197"/>
      <c r="H219" s="201">
        <v>1</v>
      </c>
      <c r="I219" s="202"/>
      <c r="J219" s="197"/>
      <c r="K219" s="197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176</v>
      </c>
      <c r="AU219" s="207" t="s">
        <v>90</v>
      </c>
      <c r="AV219" s="13" t="s">
        <v>90</v>
      </c>
      <c r="AW219" s="13" t="s">
        <v>39</v>
      </c>
      <c r="AX219" s="13" t="s">
        <v>81</v>
      </c>
      <c r="AY219" s="207" t="s">
        <v>165</v>
      </c>
    </row>
    <row r="220" spans="1:65" s="2" customFormat="1" ht="37.9" customHeight="1">
      <c r="A220" s="34"/>
      <c r="B220" s="35"/>
      <c r="C220" s="178" t="s">
        <v>387</v>
      </c>
      <c r="D220" s="178" t="s">
        <v>167</v>
      </c>
      <c r="E220" s="179" t="s">
        <v>2123</v>
      </c>
      <c r="F220" s="180" t="s">
        <v>2124</v>
      </c>
      <c r="G220" s="181" t="s">
        <v>232</v>
      </c>
      <c r="H220" s="182">
        <v>1</v>
      </c>
      <c r="I220" s="183"/>
      <c r="J220" s="184">
        <f>ROUND(I220*H220,2)</f>
        <v>0</v>
      </c>
      <c r="K220" s="180" t="s">
        <v>171</v>
      </c>
      <c r="L220" s="39"/>
      <c r="M220" s="185" t="s">
        <v>79</v>
      </c>
      <c r="N220" s="186" t="s">
        <v>51</v>
      </c>
      <c r="O220" s="64"/>
      <c r="P220" s="187">
        <f>O220*H220</f>
        <v>0</v>
      </c>
      <c r="Q220" s="187">
        <v>7.2720000000000007E-2</v>
      </c>
      <c r="R220" s="187">
        <f>Q220*H220</f>
        <v>7.2720000000000007E-2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172</v>
      </c>
      <c r="AT220" s="189" t="s">
        <v>167</v>
      </c>
      <c r="AU220" s="189" t="s">
        <v>90</v>
      </c>
      <c r="AY220" s="16" t="s">
        <v>165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6" t="s">
        <v>88</v>
      </c>
      <c r="BK220" s="190">
        <f>ROUND(I220*H220,2)</f>
        <v>0</v>
      </c>
      <c r="BL220" s="16" t="s">
        <v>172</v>
      </c>
      <c r="BM220" s="189" t="s">
        <v>2125</v>
      </c>
    </row>
    <row r="221" spans="1:65" s="2" customFormat="1">
      <c r="A221" s="34"/>
      <c r="B221" s="35"/>
      <c r="C221" s="36"/>
      <c r="D221" s="191" t="s">
        <v>174</v>
      </c>
      <c r="E221" s="36"/>
      <c r="F221" s="192" t="s">
        <v>2126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6" t="s">
        <v>174</v>
      </c>
      <c r="AU221" s="16" t="s">
        <v>90</v>
      </c>
    </row>
    <row r="222" spans="1:65" s="13" customFormat="1">
      <c r="B222" s="196"/>
      <c r="C222" s="197"/>
      <c r="D222" s="198" t="s">
        <v>176</v>
      </c>
      <c r="E222" s="199" t="s">
        <v>79</v>
      </c>
      <c r="F222" s="200" t="s">
        <v>746</v>
      </c>
      <c r="G222" s="197"/>
      <c r="H222" s="201">
        <v>1</v>
      </c>
      <c r="I222" s="202"/>
      <c r="J222" s="197"/>
      <c r="K222" s="197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176</v>
      </c>
      <c r="AU222" s="207" t="s">
        <v>90</v>
      </c>
      <c r="AV222" s="13" t="s">
        <v>90</v>
      </c>
      <c r="AW222" s="13" t="s">
        <v>39</v>
      </c>
      <c r="AX222" s="13" t="s">
        <v>81</v>
      </c>
      <c r="AY222" s="207" t="s">
        <v>165</v>
      </c>
    </row>
    <row r="223" spans="1:65" s="12" customFormat="1" ht="22.9" customHeight="1">
      <c r="B223" s="162"/>
      <c r="C223" s="163"/>
      <c r="D223" s="164" t="s">
        <v>80</v>
      </c>
      <c r="E223" s="176" t="s">
        <v>223</v>
      </c>
      <c r="F223" s="176" t="s">
        <v>339</v>
      </c>
      <c r="G223" s="163"/>
      <c r="H223" s="163"/>
      <c r="I223" s="166"/>
      <c r="J223" s="177">
        <f>BK223</f>
        <v>0</v>
      </c>
      <c r="K223" s="163"/>
      <c r="L223" s="168"/>
      <c r="M223" s="169"/>
      <c r="N223" s="170"/>
      <c r="O223" s="170"/>
      <c r="P223" s="171">
        <f>SUM(P224:P232)</f>
        <v>0</v>
      </c>
      <c r="Q223" s="170"/>
      <c r="R223" s="171">
        <f>SUM(R224:R232)</f>
        <v>0.74864489999999995</v>
      </c>
      <c r="S223" s="170"/>
      <c r="T223" s="172">
        <f>SUM(T224:T232)</f>
        <v>0</v>
      </c>
      <c r="AR223" s="173" t="s">
        <v>88</v>
      </c>
      <c r="AT223" s="174" t="s">
        <v>80</v>
      </c>
      <c r="AU223" s="174" t="s">
        <v>88</v>
      </c>
      <c r="AY223" s="173" t="s">
        <v>165</v>
      </c>
      <c r="BK223" s="175">
        <f>SUM(BK224:BK232)</f>
        <v>0</v>
      </c>
    </row>
    <row r="224" spans="1:65" s="2" customFormat="1" ht="44.25" customHeight="1">
      <c r="A224" s="34"/>
      <c r="B224" s="35"/>
      <c r="C224" s="178" t="s">
        <v>392</v>
      </c>
      <c r="D224" s="178" t="s">
        <v>167</v>
      </c>
      <c r="E224" s="179" t="s">
        <v>341</v>
      </c>
      <c r="F224" s="180" t="s">
        <v>342</v>
      </c>
      <c r="G224" s="181" t="s">
        <v>343</v>
      </c>
      <c r="H224" s="182">
        <v>5.65</v>
      </c>
      <c r="I224" s="183"/>
      <c r="J224" s="184">
        <f>ROUND(I224*H224,2)</f>
        <v>0</v>
      </c>
      <c r="K224" s="180" t="s">
        <v>171</v>
      </c>
      <c r="L224" s="39"/>
      <c r="M224" s="185" t="s">
        <v>79</v>
      </c>
      <c r="N224" s="186" t="s">
        <v>51</v>
      </c>
      <c r="O224" s="64"/>
      <c r="P224" s="187">
        <f>O224*H224</f>
        <v>0</v>
      </c>
      <c r="Q224" s="187">
        <v>0.10094599999999999</v>
      </c>
      <c r="R224" s="187">
        <f>Q224*H224</f>
        <v>0.57034490000000004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172</v>
      </c>
      <c r="AT224" s="189" t="s">
        <v>167</v>
      </c>
      <c r="AU224" s="189" t="s">
        <v>90</v>
      </c>
      <c r="AY224" s="16" t="s">
        <v>165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6" t="s">
        <v>88</v>
      </c>
      <c r="BK224" s="190">
        <f>ROUND(I224*H224,2)</f>
        <v>0</v>
      </c>
      <c r="BL224" s="16" t="s">
        <v>172</v>
      </c>
      <c r="BM224" s="189" t="s">
        <v>2127</v>
      </c>
    </row>
    <row r="225" spans="1:65" s="2" customFormat="1">
      <c r="A225" s="34"/>
      <c r="B225" s="35"/>
      <c r="C225" s="36"/>
      <c r="D225" s="191" t="s">
        <v>174</v>
      </c>
      <c r="E225" s="36"/>
      <c r="F225" s="192" t="s">
        <v>345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6" t="s">
        <v>174</v>
      </c>
      <c r="AU225" s="16" t="s">
        <v>90</v>
      </c>
    </row>
    <row r="226" spans="1:65" s="13" customFormat="1">
      <c r="B226" s="196"/>
      <c r="C226" s="197"/>
      <c r="D226" s="198" t="s">
        <v>176</v>
      </c>
      <c r="E226" s="199" t="s">
        <v>79</v>
      </c>
      <c r="F226" s="200" t="s">
        <v>2128</v>
      </c>
      <c r="G226" s="197"/>
      <c r="H226" s="201">
        <v>5.65</v>
      </c>
      <c r="I226" s="202"/>
      <c r="J226" s="197"/>
      <c r="K226" s="197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176</v>
      </c>
      <c r="AU226" s="207" t="s">
        <v>90</v>
      </c>
      <c r="AV226" s="13" t="s">
        <v>90</v>
      </c>
      <c r="AW226" s="13" t="s">
        <v>39</v>
      </c>
      <c r="AX226" s="13" t="s">
        <v>81</v>
      </c>
      <c r="AY226" s="207" t="s">
        <v>165</v>
      </c>
    </row>
    <row r="227" spans="1:65" s="2" customFormat="1" ht="16.5" customHeight="1">
      <c r="A227" s="34"/>
      <c r="B227" s="35"/>
      <c r="C227" s="208" t="s">
        <v>398</v>
      </c>
      <c r="D227" s="208" t="s">
        <v>322</v>
      </c>
      <c r="E227" s="209" t="s">
        <v>2129</v>
      </c>
      <c r="F227" s="210" t="s">
        <v>2130</v>
      </c>
      <c r="G227" s="211" t="s">
        <v>343</v>
      </c>
      <c r="H227" s="212">
        <v>5.9329999999999998</v>
      </c>
      <c r="I227" s="213"/>
      <c r="J227" s="214">
        <f>ROUND(I227*H227,2)</f>
        <v>0</v>
      </c>
      <c r="K227" s="210" t="s">
        <v>171</v>
      </c>
      <c r="L227" s="215"/>
      <c r="M227" s="216" t="s">
        <v>79</v>
      </c>
      <c r="N227" s="217" t="s">
        <v>51</v>
      </c>
      <c r="O227" s="64"/>
      <c r="P227" s="187">
        <f>O227*H227</f>
        <v>0</v>
      </c>
      <c r="Q227" s="187">
        <v>2.8000000000000001E-2</v>
      </c>
      <c r="R227" s="187">
        <f>Q227*H227</f>
        <v>0.16612399999999999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218</v>
      </c>
      <c r="AT227" s="189" t="s">
        <v>322</v>
      </c>
      <c r="AU227" s="189" t="s">
        <v>90</v>
      </c>
      <c r="AY227" s="16" t="s">
        <v>165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6" t="s">
        <v>88</v>
      </c>
      <c r="BK227" s="190">
        <f>ROUND(I227*H227,2)</f>
        <v>0</v>
      </c>
      <c r="BL227" s="16" t="s">
        <v>172</v>
      </c>
      <c r="BM227" s="189" t="s">
        <v>2131</v>
      </c>
    </row>
    <row r="228" spans="1:65" s="13" customFormat="1">
      <c r="B228" s="196"/>
      <c r="C228" s="197"/>
      <c r="D228" s="198" t="s">
        <v>176</v>
      </c>
      <c r="E228" s="197"/>
      <c r="F228" s="200" t="s">
        <v>2132</v>
      </c>
      <c r="G228" s="197"/>
      <c r="H228" s="201">
        <v>5.9329999999999998</v>
      </c>
      <c r="I228" s="202"/>
      <c r="J228" s="197"/>
      <c r="K228" s="197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176</v>
      </c>
      <c r="AU228" s="207" t="s">
        <v>90</v>
      </c>
      <c r="AV228" s="13" t="s">
        <v>90</v>
      </c>
      <c r="AW228" s="13" t="s">
        <v>4</v>
      </c>
      <c r="AX228" s="13" t="s">
        <v>88</v>
      </c>
      <c r="AY228" s="207" t="s">
        <v>165</v>
      </c>
    </row>
    <row r="229" spans="1:65" s="2" customFormat="1" ht="24.2" customHeight="1">
      <c r="A229" s="34"/>
      <c r="B229" s="35"/>
      <c r="C229" s="178" t="s">
        <v>406</v>
      </c>
      <c r="D229" s="178" t="s">
        <v>167</v>
      </c>
      <c r="E229" s="179" t="s">
        <v>364</v>
      </c>
      <c r="F229" s="180" t="s">
        <v>365</v>
      </c>
      <c r="G229" s="181" t="s">
        <v>232</v>
      </c>
      <c r="H229" s="182">
        <v>1</v>
      </c>
      <c r="I229" s="183"/>
      <c r="J229" s="184">
        <f>ROUND(I229*H229,2)</f>
        <v>0</v>
      </c>
      <c r="K229" s="180" t="s">
        <v>171</v>
      </c>
      <c r="L229" s="39"/>
      <c r="M229" s="185" t="s">
        <v>79</v>
      </c>
      <c r="N229" s="186" t="s">
        <v>51</v>
      </c>
      <c r="O229" s="64"/>
      <c r="P229" s="187">
        <f>O229*H229</f>
        <v>0</v>
      </c>
      <c r="Q229" s="187">
        <v>1.76E-4</v>
      </c>
      <c r="R229" s="187">
        <f>Q229*H229</f>
        <v>1.76E-4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172</v>
      </c>
      <c r="AT229" s="189" t="s">
        <v>167</v>
      </c>
      <c r="AU229" s="189" t="s">
        <v>90</v>
      </c>
      <c r="AY229" s="16" t="s">
        <v>165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6" t="s">
        <v>88</v>
      </c>
      <c r="BK229" s="190">
        <f>ROUND(I229*H229,2)</f>
        <v>0</v>
      </c>
      <c r="BL229" s="16" t="s">
        <v>172</v>
      </c>
      <c r="BM229" s="189" t="s">
        <v>2133</v>
      </c>
    </row>
    <row r="230" spans="1:65" s="2" customFormat="1">
      <c r="A230" s="34"/>
      <c r="B230" s="35"/>
      <c r="C230" s="36"/>
      <c r="D230" s="191" t="s">
        <v>174</v>
      </c>
      <c r="E230" s="36"/>
      <c r="F230" s="192" t="s">
        <v>367</v>
      </c>
      <c r="G230" s="36"/>
      <c r="H230" s="36"/>
      <c r="I230" s="193"/>
      <c r="J230" s="36"/>
      <c r="K230" s="36"/>
      <c r="L230" s="39"/>
      <c r="M230" s="194"/>
      <c r="N230" s="19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6" t="s">
        <v>174</v>
      </c>
      <c r="AU230" s="16" t="s">
        <v>90</v>
      </c>
    </row>
    <row r="231" spans="1:65" s="2" customFormat="1" ht="16.5" customHeight="1">
      <c r="A231" s="34"/>
      <c r="B231" s="35"/>
      <c r="C231" s="208" t="s">
        <v>412</v>
      </c>
      <c r="D231" s="208" t="s">
        <v>322</v>
      </c>
      <c r="E231" s="209" t="s">
        <v>369</v>
      </c>
      <c r="F231" s="210" t="s">
        <v>370</v>
      </c>
      <c r="G231" s="211" t="s">
        <v>232</v>
      </c>
      <c r="H231" s="212">
        <v>1</v>
      </c>
      <c r="I231" s="213"/>
      <c r="J231" s="214">
        <f>ROUND(I231*H231,2)</f>
        <v>0</v>
      </c>
      <c r="K231" s="210" t="s">
        <v>171</v>
      </c>
      <c r="L231" s="215"/>
      <c r="M231" s="216" t="s">
        <v>79</v>
      </c>
      <c r="N231" s="217" t="s">
        <v>51</v>
      </c>
      <c r="O231" s="64"/>
      <c r="P231" s="187">
        <f>O231*H231</f>
        <v>0</v>
      </c>
      <c r="Q231" s="187">
        <v>1.2E-2</v>
      </c>
      <c r="R231" s="187">
        <f>Q231*H231</f>
        <v>1.2E-2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218</v>
      </c>
      <c r="AT231" s="189" t="s">
        <v>322</v>
      </c>
      <c r="AU231" s="189" t="s">
        <v>90</v>
      </c>
      <c r="AY231" s="16" t="s">
        <v>165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6" t="s">
        <v>88</v>
      </c>
      <c r="BK231" s="190">
        <f>ROUND(I231*H231,2)</f>
        <v>0</v>
      </c>
      <c r="BL231" s="16" t="s">
        <v>172</v>
      </c>
      <c r="BM231" s="189" t="s">
        <v>2134</v>
      </c>
    </row>
    <row r="232" spans="1:65" s="13" customFormat="1">
      <c r="B232" s="196"/>
      <c r="C232" s="197"/>
      <c r="D232" s="198" t="s">
        <v>176</v>
      </c>
      <c r="E232" s="199" t="s">
        <v>79</v>
      </c>
      <c r="F232" s="200" t="s">
        <v>2135</v>
      </c>
      <c r="G232" s="197"/>
      <c r="H232" s="201">
        <v>1</v>
      </c>
      <c r="I232" s="202"/>
      <c r="J232" s="197"/>
      <c r="K232" s="197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176</v>
      </c>
      <c r="AU232" s="207" t="s">
        <v>90</v>
      </c>
      <c r="AV232" s="13" t="s">
        <v>90</v>
      </c>
      <c r="AW232" s="13" t="s">
        <v>39</v>
      </c>
      <c r="AX232" s="13" t="s">
        <v>81</v>
      </c>
      <c r="AY232" s="207" t="s">
        <v>165</v>
      </c>
    </row>
    <row r="233" spans="1:65" s="12" customFormat="1" ht="22.9" customHeight="1">
      <c r="B233" s="162"/>
      <c r="C233" s="163"/>
      <c r="D233" s="164" t="s">
        <v>80</v>
      </c>
      <c r="E233" s="176" t="s">
        <v>404</v>
      </c>
      <c r="F233" s="176" t="s">
        <v>405</v>
      </c>
      <c r="G233" s="163"/>
      <c r="H233" s="163"/>
      <c r="I233" s="166"/>
      <c r="J233" s="177">
        <f>BK233</f>
        <v>0</v>
      </c>
      <c r="K233" s="163"/>
      <c r="L233" s="168"/>
      <c r="M233" s="169"/>
      <c r="N233" s="170"/>
      <c r="O233" s="170"/>
      <c r="P233" s="171">
        <f>SUM(P234:P239)</f>
        <v>0</v>
      </c>
      <c r="Q233" s="170"/>
      <c r="R233" s="171">
        <f>SUM(R234:R239)</f>
        <v>0</v>
      </c>
      <c r="S233" s="170"/>
      <c r="T233" s="172">
        <f>SUM(T234:T239)</f>
        <v>14.122440000000001</v>
      </c>
      <c r="AR233" s="173" t="s">
        <v>88</v>
      </c>
      <c r="AT233" s="174" t="s">
        <v>80</v>
      </c>
      <c r="AU233" s="174" t="s">
        <v>88</v>
      </c>
      <c r="AY233" s="173" t="s">
        <v>165</v>
      </c>
      <c r="BK233" s="175">
        <f>SUM(BK234:BK239)</f>
        <v>0</v>
      </c>
    </row>
    <row r="234" spans="1:65" s="2" customFormat="1" ht="78" customHeight="1">
      <c r="A234" s="34"/>
      <c r="B234" s="35"/>
      <c r="C234" s="178" t="s">
        <v>418</v>
      </c>
      <c r="D234" s="178" t="s">
        <v>167</v>
      </c>
      <c r="E234" s="179" t="s">
        <v>2136</v>
      </c>
      <c r="F234" s="180" t="s">
        <v>2137</v>
      </c>
      <c r="G234" s="181" t="s">
        <v>213</v>
      </c>
      <c r="H234" s="182">
        <v>35</v>
      </c>
      <c r="I234" s="183"/>
      <c r="J234" s="184">
        <f>ROUND(I234*H234,2)</f>
        <v>0</v>
      </c>
      <c r="K234" s="180" t="s">
        <v>171</v>
      </c>
      <c r="L234" s="39"/>
      <c r="M234" s="185" t="s">
        <v>79</v>
      </c>
      <c r="N234" s="186" t="s">
        <v>51</v>
      </c>
      <c r="O234" s="64"/>
      <c r="P234" s="187">
        <f>O234*H234</f>
        <v>0</v>
      </c>
      <c r="Q234" s="187">
        <v>0</v>
      </c>
      <c r="R234" s="187">
        <f>Q234*H234</f>
        <v>0</v>
      </c>
      <c r="S234" s="187">
        <v>0.255</v>
      </c>
      <c r="T234" s="188">
        <f>S234*H234</f>
        <v>8.9250000000000007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172</v>
      </c>
      <c r="AT234" s="189" t="s">
        <v>167</v>
      </c>
      <c r="AU234" s="189" t="s">
        <v>90</v>
      </c>
      <c r="AY234" s="16" t="s">
        <v>165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6" t="s">
        <v>88</v>
      </c>
      <c r="BK234" s="190">
        <f>ROUND(I234*H234,2)</f>
        <v>0</v>
      </c>
      <c r="BL234" s="16" t="s">
        <v>172</v>
      </c>
      <c r="BM234" s="189" t="s">
        <v>2138</v>
      </c>
    </row>
    <row r="235" spans="1:65" s="2" customFormat="1">
      <c r="A235" s="34"/>
      <c r="B235" s="35"/>
      <c r="C235" s="36"/>
      <c r="D235" s="191" t="s">
        <v>174</v>
      </c>
      <c r="E235" s="36"/>
      <c r="F235" s="192" t="s">
        <v>2139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6" t="s">
        <v>174</v>
      </c>
      <c r="AU235" s="16" t="s">
        <v>90</v>
      </c>
    </row>
    <row r="236" spans="1:65" s="13" customFormat="1">
      <c r="B236" s="196"/>
      <c r="C236" s="197"/>
      <c r="D236" s="198" t="s">
        <v>176</v>
      </c>
      <c r="E236" s="199" t="s">
        <v>79</v>
      </c>
      <c r="F236" s="200" t="s">
        <v>2140</v>
      </c>
      <c r="G236" s="197"/>
      <c r="H236" s="201">
        <v>35</v>
      </c>
      <c r="I236" s="202"/>
      <c r="J236" s="197"/>
      <c r="K236" s="197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176</v>
      </c>
      <c r="AU236" s="207" t="s">
        <v>90</v>
      </c>
      <c r="AV236" s="13" t="s">
        <v>90</v>
      </c>
      <c r="AW236" s="13" t="s">
        <v>39</v>
      </c>
      <c r="AX236" s="13" t="s">
        <v>81</v>
      </c>
      <c r="AY236" s="207" t="s">
        <v>165</v>
      </c>
    </row>
    <row r="237" spans="1:65" s="2" customFormat="1" ht="33" customHeight="1">
      <c r="A237" s="34"/>
      <c r="B237" s="35"/>
      <c r="C237" s="178" t="s">
        <v>424</v>
      </c>
      <c r="D237" s="178" t="s">
        <v>167</v>
      </c>
      <c r="E237" s="179" t="s">
        <v>2141</v>
      </c>
      <c r="F237" s="180" t="s">
        <v>2142</v>
      </c>
      <c r="G237" s="181" t="s">
        <v>170</v>
      </c>
      <c r="H237" s="182">
        <v>21.655999999999999</v>
      </c>
      <c r="I237" s="183"/>
      <c r="J237" s="184">
        <f>ROUND(I237*H237,2)</f>
        <v>0</v>
      </c>
      <c r="K237" s="180" t="s">
        <v>171</v>
      </c>
      <c r="L237" s="39"/>
      <c r="M237" s="185" t="s">
        <v>79</v>
      </c>
      <c r="N237" s="186" t="s">
        <v>51</v>
      </c>
      <c r="O237" s="64"/>
      <c r="P237" s="187">
        <f>O237*H237</f>
        <v>0</v>
      </c>
      <c r="Q237" s="187">
        <v>0</v>
      </c>
      <c r="R237" s="187">
        <f>Q237*H237</f>
        <v>0</v>
      </c>
      <c r="S237" s="187">
        <v>0.24</v>
      </c>
      <c r="T237" s="188">
        <f>S237*H237</f>
        <v>5.1974399999999994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172</v>
      </c>
      <c r="AT237" s="189" t="s">
        <v>167</v>
      </c>
      <c r="AU237" s="189" t="s">
        <v>90</v>
      </c>
      <c r="AY237" s="16" t="s">
        <v>165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6" t="s">
        <v>88</v>
      </c>
      <c r="BK237" s="190">
        <f>ROUND(I237*H237,2)</f>
        <v>0</v>
      </c>
      <c r="BL237" s="16" t="s">
        <v>172</v>
      </c>
      <c r="BM237" s="189" t="s">
        <v>2143</v>
      </c>
    </row>
    <row r="238" spans="1:65" s="2" customFormat="1">
      <c r="A238" s="34"/>
      <c r="B238" s="35"/>
      <c r="C238" s="36"/>
      <c r="D238" s="191" t="s">
        <v>174</v>
      </c>
      <c r="E238" s="36"/>
      <c r="F238" s="192" t="s">
        <v>2144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6" t="s">
        <v>174</v>
      </c>
      <c r="AU238" s="16" t="s">
        <v>90</v>
      </c>
    </row>
    <row r="239" spans="1:65" s="13" customFormat="1">
      <c r="B239" s="196"/>
      <c r="C239" s="197"/>
      <c r="D239" s="198" t="s">
        <v>176</v>
      </c>
      <c r="E239" s="199" t="s">
        <v>79</v>
      </c>
      <c r="F239" s="200" t="s">
        <v>2145</v>
      </c>
      <c r="G239" s="197"/>
      <c r="H239" s="201">
        <v>21.655999999999999</v>
      </c>
      <c r="I239" s="202"/>
      <c r="J239" s="197"/>
      <c r="K239" s="197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176</v>
      </c>
      <c r="AU239" s="207" t="s">
        <v>90</v>
      </c>
      <c r="AV239" s="13" t="s">
        <v>90</v>
      </c>
      <c r="AW239" s="13" t="s">
        <v>39</v>
      </c>
      <c r="AX239" s="13" t="s">
        <v>81</v>
      </c>
      <c r="AY239" s="207" t="s">
        <v>165</v>
      </c>
    </row>
    <row r="240" spans="1:65" s="12" customFormat="1" ht="22.9" customHeight="1">
      <c r="B240" s="162"/>
      <c r="C240" s="163"/>
      <c r="D240" s="164" t="s">
        <v>80</v>
      </c>
      <c r="E240" s="176" t="s">
        <v>555</v>
      </c>
      <c r="F240" s="176" t="s">
        <v>556</v>
      </c>
      <c r="G240" s="163"/>
      <c r="H240" s="163"/>
      <c r="I240" s="166"/>
      <c r="J240" s="177">
        <f>BK240</f>
        <v>0</v>
      </c>
      <c r="K240" s="163"/>
      <c r="L240" s="168"/>
      <c r="M240" s="169"/>
      <c r="N240" s="170"/>
      <c r="O240" s="170"/>
      <c r="P240" s="171">
        <f>SUM(P241:P252)</f>
        <v>0</v>
      </c>
      <c r="Q240" s="170"/>
      <c r="R240" s="171">
        <f>SUM(R241:R252)</f>
        <v>0</v>
      </c>
      <c r="S240" s="170"/>
      <c r="T240" s="172">
        <f>SUM(T241:T252)</f>
        <v>0</v>
      </c>
      <c r="AR240" s="173" t="s">
        <v>88</v>
      </c>
      <c r="AT240" s="174" t="s">
        <v>80</v>
      </c>
      <c r="AU240" s="174" t="s">
        <v>88</v>
      </c>
      <c r="AY240" s="173" t="s">
        <v>165</v>
      </c>
      <c r="BK240" s="175">
        <f>SUM(BK241:BK252)</f>
        <v>0</v>
      </c>
    </row>
    <row r="241" spans="1:65" s="2" customFormat="1" ht="33" customHeight="1">
      <c r="A241" s="34"/>
      <c r="B241" s="35"/>
      <c r="C241" s="178" t="s">
        <v>430</v>
      </c>
      <c r="D241" s="178" t="s">
        <v>167</v>
      </c>
      <c r="E241" s="179" t="s">
        <v>2146</v>
      </c>
      <c r="F241" s="180" t="s">
        <v>2147</v>
      </c>
      <c r="G241" s="181" t="s">
        <v>190</v>
      </c>
      <c r="H241" s="182">
        <v>14.122</v>
      </c>
      <c r="I241" s="183"/>
      <c r="J241" s="184">
        <f>ROUND(I241*H241,2)</f>
        <v>0</v>
      </c>
      <c r="K241" s="180" t="s">
        <v>171</v>
      </c>
      <c r="L241" s="39"/>
      <c r="M241" s="185" t="s">
        <v>79</v>
      </c>
      <c r="N241" s="186" t="s">
        <v>51</v>
      </c>
      <c r="O241" s="64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172</v>
      </c>
      <c r="AT241" s="189" t="s">
        <v>167</v>
      </c>
      <c r="AU241" s="189" t="s">
        <v>90</v>
      </c>
      <c r="AY241" s="16" t="s">
        <v>165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6" t="s">
        <v>88</v>
      </c>
      <c r="BK241" s="190">
        <f>ROUND(I241*H241,2)</f>
        <v>0</v>
      </c>
      <c r="BL241" s="16" t="s">
        <v>172</v>
      </c>
      <c r="BM241" s="189" t="s">
        <v>2148</v>
      </c>
    </row>
    <row r="242" spans="1:65" s="2" customFormat="1">
      <c r="A242" s="34"/>
      <c r="B242" s="35"/>
      <c r="C242" s="36"/>
      <c r="D242" s="191" t="s">
        <v>174</v>
      </c>
      <c r="E242" s="36"/>
      <c r="F242" s="192" t="s">
        <v>2149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6" t="s">
        <v>174</v>
      </c>
      <c r="AU242" s="16" t="s">
        <v>90</v>
      </c>
    </row>
    <row r="243" spans="1:65" s="2" customFormat="1" ht="24.2" customHeight="1">
      <c r="A243" s="34"/>
      <c r="B243" s="35"/>
      <c r="C243" s="178" t="s">
        <v>439</v>
      </c>
      <c r="D243" s="178" t="s">
        <v>167</v>
      </c>
      <c r="E243" s="179" t="s">
        <v>2150</v>
      </c>
      <c r="F243" s="180" t="s">
        <v>2151</v>
      </c>
      <c r="G243" s="181" t="s">
        <v>190</v>
      </c>
      <c r="H243" s="182">
        <v>14.122</v>
      </c>
      <c r="I243" s="183"/>
      <c r="J243" s="184">
        <f>ROUND(I243*H243,2)</f>
        <v>0</v>
      </c>
      <c r="K243" s="180" t="s">
        <v>171</v>
      </c>
      <c r="L243" s="39"/>
      <c r="M243" s="185" t="s">
        <v>79</v>
      </c>
      <c r="N243" s="186" t="s">
        <v>51</v>
      </c>
      <c r="O243" s="64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172</v>
      </c>
      <c r="AT243" s="189" t="s">
        <v>167</v>
      </c>
      <c r="AU243" s="189" t="s">
        <v>90</v>
      </c>
      <c r="AY243" s="16" t="s">
        <v>165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6" t="s">
        <v>88</v>
      </c>
      <c r="BK243" s="190">
        <f>ROUND(I243*H243,2)</f>
        <v>0</v>
      </c>
      <c r="BL243" s="16" t="s">
        <v>172</v>
      </c>
      <c r="BM243" s="189" t="s">
        <v>2152</v>
      </c>
    </row>
    <row r="244" spans="1:65" s="2" customFormat="1">
      <c r="A244" s="34"/>
      <c r="B244" s="35"/>
      <c r="C244" s="36"/>
      <c r="D244" s="191" t="s">
        <v>174</v>
      </c>
      <c r="E244" s="36"/>
      <c r="F244" s="192" t="s">
        <v>2153</v>
      </c>
      <c r="G244" s="36"/>
      <c r="H244" s="36"/>
      <c r="I244" s="193"/>
      <c r="J244" s="36"/>
      <c r="K244" s="36"/>
      <c r="L244" s="39"/>
      <c r="M244" s="194"/>
      <c r="N244" s="19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6" t="s">
        <v>174</v>
      </c>
      <c r="AU244" s="16" t="s">
        <v>90</v>
      </c>
    </row>
    <row r="245" spans="1:65" s="2" customFormat="1" ht="37.9" customHeight="1">
      <c r="A245" s="34"/>
      <c r="B245" s="35"/>
      <c r="C245" s="178" t="s">
        <v>444</v>
      </c>
      <c r="D245" s="178" t="s">
        <v>167</v>
      </c>
      <c r="E245" s="179" t="s">
        <v>596</v>
      </c>
      <c r="F245" s="180" t="s">
        <v>597</v>
      </c>
      <c r="G245" s="181" t="s">
        <v>190</v>
      </c>
      <c r="H245" s="182">
        <v>5.0000000000000001E-3</v>
      </c>
      <c r="I245" s="183"/>
      <c r="J245" s="184">
        <f>ROUND(I245*H245,2)</f>
        <v>0</v>
      </c>
      <c r="K245" s="180" t="s">
        <v>171</v>
      </c>
      <c r="L245" s="39"/>
      <c r="M245" s="185" t="s">
        <v>79</v>
      </c>
      <c r="N245" s="186" t="s">
        <v>51</v>
      </c>
      <c r="O245" s="64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172</v>
      </c>
      <c r="AT245" s="189" t="s">
        <v>167</v>
      </c>
      <c r="AU245" s="189" t="s">
        <v>90</v>
      </c>
      <c r="AY245" s="16" t="s">
        <v>165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6" t="s">
        <v>88</v>
      </c>
      <c r="BK245" s="190">
        <f>ROUND(I245*H245,2)</f>
        <v>0</v>
      </c>
      <c r="BL245" s="16" t="s">
        <v>172</v>
      </c>
      <c r="BM245" s="189" t="s">
        <v>2154</v>
      </c>
    </row>
    <row r="246" spans="1:65" s="2" customFormat="1">
      <c r="A246" s="34"/>
      <c r="B246" s="35"/>
      <c r="C246" s="36"/>
      <c r="D246" s="191" t="s">
        <v>174</v>
      </c>
      <c r="E246" s="36"/>
      <c r="F246" s="192" t="s">
        <v>599</v>
      </c>
      <c r="G246" s="36"/>
      <c r="H246" s="36"/>
      <c r="I246" s="193"/>
      <c r="J246" s="36"/>
      <c r="K246" s="36"/>
      <c r="L246" s="39"/>
      <c r="M246" s="194"/>
      <c r="N246" s="195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6" t="s">
        <v>174</v>
      </c>
      <c r="AU246" s="16" t="s">
        <v>90</v>
      </c>
    </row>
    <row r="247" spans="1:65" s="2" customFormat="1" ht="37.9" customHeight="1">
      <c r="A247" s="34"/>
      <c r="B247" s="35"/>
      <c r="C247" s="178" t="s">
        <v>451</v>
      </c>
      <c r="D247" s="178" t="s">
        <v>167</v>
      </c>
      <c r="E247" s="179" t="s">
        <v>601</v>
      </c>
      <c r="F247" s="180" t="s">
        <v>602</v>
      </c>
      <c r="G247" s="181" t="s">
        <v>190</v>
      </c>
      <c r="H247" s="182">
        <v>5.1369999999999996</v>
      </c>
      <c r="I247" s="183"/>
      <c r="J247" s="184">
        <f>ROUND(I247*H247,2)</f>
        <v>0</v>
      </c>
      <c r="K247" s="180" t="s">
        <v>171</v>
      </c>
      <c r="L247" s="39"/>
      <c r="M247" s="185" t="s">
        <v>79</v>
      </c>
      <c r="N247" s="186" t="s">
        <v>51</v>
      </c>
      <c r="O247" s="64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172</v>
      </c>
      <c r="AT247" s="189" t="s">
        <v>167</v>
      </c>
      <c r="AU247" s="189" t="s">
        <v>90</v>
      </c>
      <c r="AY247" s="16" t="s">
        <v>165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6" t="s">
        <v>88</v>
      </c>
      <c r="BK247" s="190">
        <f>ROUND(I247*H247,2)</f>
        <v>0</v>
      </c>
      <c r="BL247" s="16" t="s">
        <v>172</v>
      </c>
      <c r="BM247" s="189" t="s">
        <v>2155</v>
      </c>
    </row>
    <row r="248" spans="1:65" s="2" customFormat="1">
      <c r="A248" s="34"/>
      <c r="B248" s="35"/>
      <c r="C248" s="36"/>
      <c r="D248" s="191" t="s">
        <v>174</v>
      </c>
      <c r="E248" s="36"/>
      <c r="F248" s="192" t="s">
        <v>604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6" t="s">
        <v>174</v>
      </c>
      <c r="AU248" s="16" t="s">
        <v>90</v>
      </c>
    </row>
    <row r="249" spans="1:65" s="2" customFormat="1" ht="44.25" customHeight="1">
      <c r="A249" s="34"/>
      <c r="B249" s="35"/>
      <c r="C249" s="178" t="s">
        <v>457</v>
      </c>
      <c r="D249" s="178" t="s">
        <v>167</v>
      </c>
      <c r="E249" s="179" t="s">
        <v>611</v>
      </c>
      <c r="F249" s="180" t="s">
        <v>612</v>
      </c>
      <c r="G249" s="181" t="s">
        <v>190</v>
      </c>
      <c r="H249" s="182">
        <v>5.5E-2</v>
      </c>
      <c r="I249" s="183"/>
      <c r="J249" s="184">
        <f>ROUND(I249*H249,2)</f>
        <v>0</v>
      </c>
      <c r="K249" s="180" t="s">
        <v>171</v>
      </c>
      <c r="L249" s="39"/>
      <c r="M249" s="185" t="s">
        <v>79</v>
      </c>
      <c r="N249" s="186" t="s">
        <v>51</v>
      </c>
      <c r="O249" s="64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172</v>
      </c>
      <c r="AT249" s="189" t="s">
        <v>167</v>
      </c>
      <c r="AU249" s="189" t="s">
        <v>90</v>
      </c>
      <c r="AY249" s="16" t="s">
        <v>165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6" t="s">
        <v>88</v>
      </c>
      <c r="BK249" s="190">
        <f>ROUND(I249*H249,2)</f>
        <v>0</v>
      </c>
      <c r="BL249" s="16" t="s">
        <v>172</v>
      </c>
      <c r="BM249" s="189" t="s">
        <v>2156</v>
      </c>
    </row>
    <row r="250" spans="1:65" s="2" customFormat="1">
      <c r="A250" s="34"/>
      <c r="B250" s="35"/>
      <c r="C250" s="36"/>
      <c r="D250" s="191" t="s">
        <v>174</v>
      </c>
      <c r="E250" s="36"/>
      <c r="F250" s="192" t="s">
        <v>614</v>
      </c>
      <c r="G250" s="36"/>
      <c r="H250" s="36"/>
      <c r="I250" s="193"/>
      <c r="J250" s="36"/>
      <c r="K250" s="36"/>
      <c r="L250" s="39"/>
      <c r="M250" s="194"/>
      <c r="N250" s="195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6" t="s">
        <v>174</v>
      </c>
      <c r="AU250" s="16" t="s">
        <v>90</v>
      </c>
    </row>
    <row r="251" spans="1:65" s="2" customFormat="1" ht="44.25" customHeight="1">
      <c r="A251" s="34"/>
      <c r="B251" s="35"/>
      <c r="C251" s="178" t="s">
        <v>463</v>
      </c>
      <c r="D251" s="178" t="s">
        <v>167</v>
      </c>
      <c r="E251" s="179" t="s">
        <v>1904</v>
      </c>
      <c r="F251" s="180" t="s">
        <v>1905</v>
      </c>
      <c r="G251" s="181" t="s">
        <v>190</v>
      </c>
      <c r="H251" s="182">
        <v>8.9250000000000007</v>
      </c>
      <c r="I251" s="183"/>
      <c r="J251" s="184">
        <f>ROUND(I251*H251,2)</f>
        <v>0</v>
      </c>
      <c r="K251" s="180" t="s">
        <v>171</v>
      </c>
      <c r="L251" s="39"/>
      <c r="M251" s="185" t="s">
        <v>79</v>
      </c>
      <c r="N251" s="186" t="s">
        <v>51</v>
      </c>
      <c r="O251" s="64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172</v>
      </c>
      <c r="AT251" s="189" t="s">
        <v>167</v>
      </c>
      <c r="AU251" s="189" t="s">
        <v>90</v>
      </c>
      <c r="AY251" s="16" t="s">
        <v>165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6" t="s">
        <v>88</v>
      </c>
      <c r="BK251" s="190">
        <f>ROUND(I251*H251,2)</f>
        <v>0</v>
      </c>
      <c r="BL251" s="16" t="s">
        <v>172</v>
      </c>
      <c r="BM251" s="189" t="s">
        <v>2157</v>
      </c>
    </row>
    <row r="252" spans="1:65" s="2" customFormat="1">
      <c r="A252" s="34"/>
      <c r="B252" s="35"/>
      <c r="C252" s="36"/>
      <c r="D252" s="191" t="s">
        <v>174</v>
      </c>
      <c r="E252" s="36"/>
      <c r="F252" s="192" t="s">
        <v>1907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6" t="s">
        <v>174</v>
      </c>
      <c r="AU252" s="16" t="s">
        <v>90</v>
      </c>
    </row>
    <row r="253" spans="1:65" s="12" customFormat="1" ht="22.9" customHeight="1">
      <c r="B253" s="162"/>
      <c r="C253" s="163"/>
      <c r="D253" s="164" t="s">
        <v>80</v>
      </c>
      <c r="E253" s="176" t="s">
        <v>615</v>
      </c>
      <c r="F253" s="176" t="s">
        <v>616</v>
      </c>
      <c r="G253" s="163"/>
      <c r="H253" s="163"/>
      <c r="I253" s="166"/>
      <c r="J253" s="177">
        <f>BK253</f>
        <v>0</v>
      </c>
      <c r="K253" s="163"/>
      <c r="L253" s="168"/>
      <c r="M253" s="169"/>
      <c r="N253" s="170"/>
      <c r="O253" s="170"/>
      <c r="P253" s="171">
        <f>SUM(P254:P255)</f>
        <v>0</v>
      </c>
      <c r="Q253" s="170"/>
      <c r="R253" s="171">
        <f>SUM(R254:R255)</f>
        <v>0</v>
      </c>
      <c r="S253" s="170"/>
      <c r="T253" s="172">
        <f>SUM(T254:T255)</f>
        <v>0</v>
      </c>
      <c r="AR253" s="173" t="s">
        <v>88</v>
      </c>
      <c r="AT253" s="174" t="s">
        <v>80</v>
      </c>
      <c r="AU253" s="174" t="s">
        <v>88</v>
      </c>
      <c r="AY253" s="173" t="s">
        <v>165</v>
      </c>
      <c r="BK253" s="175">
        <f>SUM(BK254:BK255)</f>
        <v>0</v>
      </c>
    </row>
    <row r="254" spans="1:65" s="2" customFormat="1" ht="55.5" customHeight="1">
      <c r="A254" s="34"/>
      <c r="B254" s="35"/>
      <c r="C254" s="178" t="s">
        <v>469</v>
      </c>
      <c r="D254" s="178" t="s">
        <v>167</v>
      </c>
      <c r="E254" s="179" t="s">
        <v>2158</v>
      </c>
      <c r="F254" s="180" t="s">
        <v>2159</v>
      </c>
      <c r="G254" s="181" t="s">
        <v>190</v>
      </c>
      <c r="H254" s="182">
        <v>80.370999999999995</v>
      </c>
      <c r="I254" s="183"/>
      <c r="J254" s="184">
        <f>ROUND(I254*H254,2)</f>
        <v>0</v>
      </c>
      <c r="K254" s="180" t="s">
        <v>171</v>
      </c>
      <c r="L254" s="39"/>
      <c r="M254" s="185" t="s">
        <v>79</v>
      </c>
      <c r="N254" s="186" t="s">
        <v>51</v>
      </c>
      <c r="O254" s="64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172</v>
      </c>
      <c r="AT254" s="189" t="s">
        <v>167</v>
      </c>
      <c r="AU254" s="189" t="s">
        <v>90</v>
      </c>
      <c r="AY254" s="16" t="s">
        <v>165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6" t="s">
        <v>88</v>
      </c>
      <c r="BK254" s="190">
        <f>ROUND(I254*H254,2)</f>
        <v>0</v>
      </c>
      <c r="BL254" s="16" t="s">
        <v>172</v>
      </c>
      <c r="BM254" s="189" t="s">
        <v>2160</v>
      </c>
    </row>
    <row r="255" spans="1:65" s="2" customFormat="1">
      <c r="A255" s="34"/>
      <c r="B255" s="35"/>
      <c r="C255" s="36"/>
      <c r="D255" s="191" t="s">
        <v>174</v>
      </c>
      <c r="E255" s="36"/>
      <c r="F255" s="192" t="s">
        <v>2161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6" t="s">
        <v>174</v>
      </c>
      <c r="AU255" s="16" t="s">
        <v>90</v>
      </c>
    </row>
    <row r="256" spans="1:65" s="12" customFormat="1" ht="25.9" customHeight="1">
      <c r="B256" s="162"/>
      <c r="C256" s="163"/>
      <c r="D256" s="164" t="s">
        <v>80</v>
      </c>
      <c r="E256" s="165" t="s">
        <v>622</v>
      </c>
      <c r="F256" s="165" t="s">
        <v>623</v>
      </c>
      <c r="G256" s="163"/>
      <c r="H256" s="163"/>
      <c r="I256" s="166"/>
      <c r="J256" s="167">
        <f>BK256</f>
        <v>0</v>
      </c>
      <c r="K256" s="163"/>
      <c r="L256" s="168"/>
      <c r="M256" s="169"/>
      <c r="N256" s="170"/>
      <c r="O256" s="170"/>
      <c r="P256" s="171">
        <f>P257+P270+P277+P283+P375+P407+P436+P449</f>
        <v>0</v>
      </c>
      <c r="Q256" s="170"/>
      <c r="R256" s="171">
        <f>R257+R270+R277+R283+R375+R407+R436+R449</f>
        <v>1.646504789965</v>
      </c>
      <c r="S256" s="170"/>
      <c r="T256" s="172">
        <f>T257+T270+T277+T283+T375+T407+T436+T449</f>
        <v>0</v>
      </c>
      <c r="AR256" s="173" t="s">
        <v>90</v>
      </c>
      <c r="AT256" s="174" t="s">
        <v>80</v>
      </c>
      <c r="AU256" s="174" t="s">
        <v>81</v>
      </c>
      <c r="AY256" s="173" t="s">
        <v>165</v>
      </c>
      <c r="BK256" s="175">
        <f>BK257+BK270+BK277+BK283+BK375+BK407+BK436+BK449</f>
        <v>0</v>
      </c>
    </row>
    <row r="257" spans="1:65" s="12" customFormat="1" ht="22.9" customHeight="1">
      <c r="B257" s="162"/>
      <c r="C257" s="163"/>
      <c r="D257" s="164" t="s">
        <v>80</v>
      </c>
      <c r="E257" s="176" t="s">
        <v>2162</v>
      </c>
      <c r="F257" s="176" t="s">
        <v>2163</v>
      </c>
      <c r="G257" s="163"/>
      <c r="H257" s="163"/>
      <c r="I257" s="166"/>
      <c r="J257" s="177">
        <f>BK257</f>
        <v>0</v>
      </c>
      <c r="K257" s="163"/>
      <c r="L257" s="168"/>
      <c r="M257" s="169"/>
      <c r="N257" s="170"/>
      <c r="O257" s="170"/>
      <c r="P257" s="171">
        <f>SUM(P258:P269)</f>
        <v>0</v>
      </c>
      <c r="Q257" s="170"/>
      <c r="R257" s="171">
        <f>SUM(R258:R269)</f>
        <v>0.1289281035</v>
      </c>
      <c r="S257" s="170"/>
      <c r="T257" s="172">
        <f>SUM(T258:T269)</f>
        <v>0</v>
      </c>
      <c r="AR257" s="173" t="s">
        <v>90</v>
      </c>
      <c r="AT257" s="174" t="s">
        <v>80</v>
      </c>
      <c r="AU257" s="174" t="s">
        <v>88</v>
      </c>
      <c r="AY257" s="173" t="s">
        <v>165</v>
      </c>
      <c r="BK257" s="175">
        <f>SUM(BK258:BK269)</f>
        <v>0</v>
      </c>
    </row>
    <row r="258" spans="1:65" s="2" customFormat="1" ht="24.2" customHeight="1">
      <c r="A258" s="34"/>
      <c r="B258" s="35"/>
      <c r="C258" s="178" t="s">
        <v>475</v>
      </c>
      <c r="D258" s="178" t="s">
        <v>167</v>
      </c>
      <c r="E258" s="179" t="s">
        <v>2164</v>
      </c>
      <c r="F258" s="180" t="s">
        <v>2165</v>
      </c>
      <c r="G258" s="181" t="s">
        <v>213</v>
      </c>
      <c r="H258" s="182">
        <v>37.97</v>
      </c>
      <c r="I258" s="183"/>
      <c r="J258" s="184">
        <f>ROUND(I258*H258,2)</f>
        <v>0</v>
      </c>
      <c r="K258" s="180" t="s">
        <v>171</v>
      </c>
      <c r="L258" s="39"/>
      <c r="M258" s="185" t="s">
        <v>79</v>
      </c>
      <c r="N258" s="186" t="s">
        <v>51</v>
      </c>
      <c r="O258" s="64"/>
      <c r="P258" s="187">
        <f>O258*H258</f>
        <v>0</v>
      </c>
      <c r="Q258" s="187">
        <v>2.4479999999999999E-4</v>
      </c>
      <c r="R258" s="187">
        <f>Q258*H258</f>
        <v>9.2950559999999995E-3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270</v>
      </c>
      <c r="AT258" s="189" t="s">
        <v>167</v>
      </c>
      <c r="AU258" s="189" t="s">
        <v>90</v>
      </c>
      <c r="AY258" s="16" t="s">
        <v>165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6" t="s">
        <v>88</v>
      </c>
      <c r="BK258" s="190">
        <f>ROUND(I258*H258,2)</f>
        <v>0</v>
      </c>
      <c r="BL258" s="16" t="s">
        <v>270</v>
      </c>
      <c r="BM258" s="189" t="s">
        <v>2166</v>
      </c>
    </row>
    <row r="259" spans="1:65" s="2" customFormat="1">
      <c r="A259" s="34"/>
      <c r="B259" s="35"/>
      <c r="C259" s="36"/>
      <c r="D259" s="191" t="s">
        <v>174</v>
      </c>
      <c r="E259" s="36"/>
      <c r="F259" s="192" t="s">
        <v>2167</v>
      </c>
      <c r="G259" s="36"/>
      <c r="H259" s="36"/>
      <c r="I259" s="193"/>
      <c r="J259" s="36"/>
      <c r="K259" s="36"/>
      <c r="L259" s="39"/>
      <c r="M259" s="194"/>
      <c r="N259" s="195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6" t="s">
        <v>174</v>
      </c>
      <c r="AU259" s="16" t="s">
        <v>90</v>
      </c>
    </row>
    <row r="260" spans="1:65" s="13" customFormat="1" ht="33.75">
      <c r="B260" s="196"/>
      <c r="C260" s="197"/>
      <c r="D260" s="198" t="s">
        <v>176</v>
      </c>
      <c r="E260" s="199" t="s">
        <v>79</v>
      </c>
      <c r="F260" s="200" t="s">
        <v>2168</v>
      </c>
      <c r="G260" s="197"/>
      <c r="H260" s="201">
        <v>37.97</v>
      </c>
      <c r="I260" s="202"/>
      <c r="J260" s="197"/>
      <c r="K260" s="197"/>
      <c r="L260" s="203"/>
      <c r="M260" s="204"/>
      <c r="N260" s="205"/>
      <c r="O260" s="205"/>
      <c r="P260" s="205"/>
      <c r="Q260" s="205"/>
      <c r="R260" s="205"/>
      <c r="S260" s="205"/>
      <c r="T260" s="206"/>
      <c r="AT260" s="207" t="s">
        <v>176</v>
      </c>
      <c r="AU260" s="207" t="s">
        <v>90</v>
      </c>
      <c r="AV260" s="13" t="s">
        <v>90</v>
      </c>
      <c r="AW260" s="13" t="s">
        <v>39</v>
      </c>
      <c r="AX260" s="13" t="s">
        <v>81</v>
      </c>
      <c r="AY260" s="207" t="s">
        <v>165</v>
      </c>
    </row>
    <row r="261" spans="1:65" s="2" customFormat="1" ht="24.2" customHeight="1">
      <c r="A261" s="34"/>
      <c r="B261" s="35"/>
      <c r="C261" s="208" t="s">
        <v>481</v>
      </c>
      <c r="D261" s="208" t="s">
        <v>322</v>
      </c>
      <c r="E261" s="209" t="s">
        <v>2169</v>
      </c>
      <c r="F261" s="210" t="s">
        <v>2170</v>
      </c>
      <c r="G261" s="211" t="s">
        <v>213</v>
      </c>
      <c r="H261" s="212">
        <v>39.869</v>
      </c>
      <c r="I261" s="213"/>
      <c r="J261" s="214">
        <f>ROUND(I261*H261,2)</f>
        <v>0</v>
      </c>
      <c r="K261" s="210" t="s">
        <v>171</v>
      </c>
      <c r="L261" s="215"/>
      <c r="M261" s="216" t="s">
        <v>79</v>
      </c>
      <c r="N261" s="217" t="s">
        <v>51</v>
      </c>
      <c r="O261" s="64"/>
      <c r="P261" s="187">
        <f>O261*H261</f>
        <v>0</v>
      </c>
      <c r="Q261" s="187">
        <v>2.8E-3</v>
      </c>
      <c r="R261" s="187">
        <f>Q261*H261</f>
        <v>0.1116332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375</v>
      </c>
      <c r="AT261" s="189" t="s">
        <v>322</v>
      </c>
      <c r="AU261" s="189" t="s">
        <v>90</v>
      </c>
      <c r="AY261" s="16" t="s">
        <v>165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6" t="s">
        <v>88</v>
      </c>
      <c r="BK261" s="190">
        <f>ROUND(I261*H261,2)</f>
        <v>0</v>
      </c>
      <c r="BL261" s="16" t="s">
        <v>270</v>
      </c>
      <c r="BM261" s="189" t="s">
        <v>2171</v>
      </c>
    </row>
    <row r="262" spans="1:65" s="13" customFormat="1">
      <c r="B262" s="196"/>
      <c r="C262" s="197"/>
      <c r="D262" s="198" t="s">
        <v>176</v>
      </c>
      <c r="E262" s="197"/>
      <c r="F262" s="200" t="s">
        <v>2172</v>
      </c>
      <c r="G262" s="197"/>
      <c r="H262" s="201">
        <v>39.869</v>
      </c>
      <c r="I262" s="202"/>
      <c r="J262" s="197"/>
      <c r="K262" s="197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176</v>
      </c>
      <c r="AU262" s="207" t="s">
        <v>90</v>
      </c>
      <c r="AV262" s="13" t="s">
        <v>90</v>
      </c>
      <c r="AW262" s="13" t="s">
        <v>4</v>
      </c>
      <c r="AX262" s="13" t="s">
        <v>88</v>
      </c>
      <c r="AY262" s="207" t="s">
        <v>165</v>
      </c>
    </row>
    <row r="263" spans="1:65" s="2" customFormat="1" ht="37.9" customHeight="1">
      <c r="A263" s="34"/>
      <c r="B263" s="35"/>
      <c r="C263" s="178" t="s">
        <v>487</v>
      </c>
      <c r="D263" s="178" t="s">
        <v>167</v>
      </c>
      <c r="E263" s="179" t="s">
        <v>2173</v>
      </c>
      <c r="F263" s="180" t="s">
        <v>2174</v>
      </c>
      <c r="G263" s="181" t="s">
        <v>213</v>
      </c>
      <c r="H263" s="182">
        <v>37.97</v>
      </c>
      <c r="I263" s="183"/>
      <c r="J263" s="184">
        <f>ROUND(I263*H263,2)</f>
        <v>0</v>
      </c>
      <c r="K263" s="180" t="s">
        <v>171</v>
      </c>
      <c r="L263" s="39"/>
      <c r="M263" s="185" t="s">
        <v>79</v>
      </c>
      <c r="N263" s="186" t="s">
        <v>51</v>
      </c>
      <c r="O263" s="64"/>
      <c r="P263" s="187">
        <f>O263*H263</f>
        <v>0</v>
      </c>
      <c r="Q263" s="187">
        <v>3.9749999999999997E-5</v>
      </c>
      <c r="R263" s="187">
        <f>Q263*H263</f>
        <v>1.5093074999999998E-3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270</v>
      </c>
      <c r="AT263" s="189" t="s">
        <v>167</v>
      </c>
      <c r="AU263" s="189" t="s">
        <v>90</v>
      </c>
      <c r="AY263" s="16" t="s">
        <v>165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6" t="s">
        <v>88</v>
      </c>
      <c r="BK263" s="190">
        <f>ROUND(I263*H263,2)</f>
        <v>0</v>
      </c>
      <c r="BL263" s="16" t="s">
        <v>270</v>
      </c>
      <c r="BM263" s="189" t="s">
        <v>2175</v>
      </c>
    </row>
    <row r="264" spans="1:65" s="2" customFormat="1">
      <c r="A264" s="34"/>
      <c r="B264" s="35"/>
      <c r="C264" s="36"/>
      <c r="D264" s="191" t="s">
        <v>174</v>
      </c>
      <c r="E264" s="36"/>
      <c r="F264" s="192" t="s">
        <v>2176</v>
      </c>
      <c r="G264" s="36"/>
      <c r="H264" s="36"/>
      <c r="I264" s="193"/>
      <c r="J264" s="36"/>
      <c r="K264" s="36"/>
      <c r="L264" s="39"/>
      <c r="M264" s="194"/>
      <c r="N264" s="195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6" t="s">
        <v>174</v>
      </c>
      <c r="AU264" s="16" t="s">
        <v>90</v>
      </c>
    </row>
    <row r="265" spans="1:65" s="13" customFormat="1" ht="33.75">
      <c r="B265" s="196"/>
      <c r="C265" s="197"/>
      <c r="D265" s="198" t="s">
        <v>176</v>
      </c>
      <c r="E265" s="199" t="s">
        <v>79</v>
      </c>
      <c r="F265" s="200" t="s">
        <v>2177</v>
      </c>
      <c r="G265" s="197"/>
      <c r="H265" s="201">
        <v>37.97</v>
      </c>
      <c r="I265" s="202"/>
      <c r="J265" s="197"/>
      <c r="K265" s="197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176</v>
      </c>
      <c r="AU265" s="207" t="s">
        <v>90</v>
      </c>
      <c r="AV265" s="13" t="s">
        <v>90</v>
      </c>
      <c r="AW265" s="13" t="s">
        <v>39</v>
      </c>
      <c r="AX265" s="13" t="s">
        <v>81</v>
      </c>
      <c r="AY265" s="207" t="s">
        <v>165</v>
      </c>
    </row>
    <row r="266" spans="1:65" s="2" customFormat="1" ht="24.2" customHeight="1">
      <c r="A266" s="34"/>
      <c r="B266" s="35"/>
      <c r="C266" s="208" t="s">
        <v>492</v>
      </c>
      <c r="D266" s="208" t="s">
        <v>322</v>
      </c>
      <c r="E266" s="209" t="s">
        <v>2178</v>
      </c>
      <c r="F266" s="210" t="s">
        <v>2179</v>
      </c>
      <c r="G266" s="211" t="s">
        <v>213</v>
      </c>
      <c r="H266" s="212">
        <v>46.360999999999997</v>
      </c>
      <c r="I266" s="213"/>
      <c r="J266" s="214">
        <f>ROUND(I266*H266,2)</f>
        <v>0</v>
      </c>
      <c r="K266" s="210" t="s">
        <v>171</v>
      </c>
      <c r="L266" s="215"/>
      <c r="M266" s="216" t="s">
        <v>79</v>
      </c>
      <c r="N266" s="217" t="s">
        <v>51</v>
      </c>
      <c r="O266" s="64"/>
      <c r="P266" s="187">
        <f>O266*H266</f>
        <v>0</v>
      </c>
      <c r="Q266" s="187">
        <v>1.3999999999999999E-4</v>
      </c>
      <c r="R266" s="187">
        <f>Q266*H266</f>
        <v>6.4905399999999986E-3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375</v>
      </c>
      <c r="AT266" s="189" t="s">
        <v>322</v>
      </c>
      <c r="AU266" s="189" t="s">
        <v>90</v>
      </c>
      <c r="AY266" s="16" t="s">
        <v>165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6" t="s">
        <v>88</v>
      </c>
      <c r="BK266" s="190">
        <f>ROUND(I266*H266,2)</f>
        <v>0</v>
      </c>
      <c r="BL266" s="16" t="s">
        <v>270</v>
      </c>
      <c r="BM266" s="189" t="s">
        <v>2180</v>
      </c>
    </row>
    <row r="267" spans="1:65" s="13" customFormat="1">
      <c r="B267" s="196"/>
      <c r="C267" s="197"/>
      <c r="D267" s="198" t="s">
        <v>176</v>
      </c>
      <c r="E267" s="197"/>
      <c r="F267" s="200" t="s">
        <v>2181</v>
      </c>
      <c r="G267" s="197"/>
      <c r="H267" s="201">
        <v>46.360999999999997</v>
      </c>
      <c r="I267" s="202"/>
      <c r="J267" s="197"/>
      <c r="K267" s="197"/>
      <c r="L267" s="203"/>
      <c r="M267" s="204"/>
      <c r="N267" s="205"/>
      <c r="O267" s="205"/>
      <c r="P267" s="205"/>
      <c r="Q267" s="205"/>
      <c r="R267" s="205"/>
      <c r="S267" s="205"/>
      <c r="T267" s="206"/>
      <c r="AT267" s="207" t="s">
        <v>176</v>
      </c>
      <c r="AU267" s="207" t="s">
        <v>90</v>
      </c>
      <c r="AV267" s="13" t="s">
        <v>90</v>
      </c>
      <c r="AW267" s="13" t="s">
        <v>4</v>
      </c>
      <c r="AX267" s="13" t="s">
        <v>88</v>
      </c>
      <c r="AY267" s="207" t="s">
        <v>165</v>
      </c>
    </row>
    <row r="268" spans="1:65" s="2" customFormat="1" ht="44.25" customHeight="1">
      <c r="A268" s="34"/>
      <c r="B268" s="35"/>
      <c r="C268" s="178" t="s">
        <v>498</v>
      </c>
      <c r="D268" s="178" t="s">
        <v>167</v>
      </c>
      <c r="E268" s="179" t="s">
        <v>2182</v>
      </c>
      <c r="F268" s="180" t="s">
        <v>2183</v>
      </c>
      <c r="G268" s="181" t="s">
        <v>681</v>
      </c>
      <c r="H268" s="219"/>
      <c r="I268" s="183"/>
      <c r="J268" s="184">
        <f>ROUND(I268*H268,2)</f>
        <v>0</v>
      </c>
      <c r="K268" s="180" t="s">
        <v>171</v>
      </c>
      <c r="L268" s="39"/>
      <c r="M268" s="185" t="s">
        <v>79</v>
      </c>
      <c r="N268" s="186" t="s">
        <v>51</v>
      </c>
      <c r="O268" s="64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9" t="s">
        <v>270</v>
      </c>
      <c r="AT268" s="189" t="s">
        <v>167</v>
      </c>
      <c r="AU268" s="189" t="s">
        <v>90</v>
      </c>
      <c r="AY268" s="16" t="s">
        <v>165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6" t="s">
        <v>88</v>
      </c>
      <c r="BK268" s="190">
        <f>ROUND(I268*H268,2)</f>
        <v>0</v>
      </c>
      <c r="BL268" s="16" t="s">
        <v>270</v>
      </c>
      <c r="BM268" s="189" t="s">
        <v>2184</v>
      </c>
    </row>
    <row r="269" spans="1:65" s="2" customFormat="1">
      <c r="A269" s="34"/>
      <c r="B269" s="35"/>
      <c r="C269" s="36"/>
      <c r="D269" s="191" t="s">
        <v>174</v>
      </c>
      <c r="E269" s="36"/>
      <c r="F269" s="192" t="s">
        <v>2185</v>
      </c>
      <c r="G269" s="36"/>
      <c r="H269" s="36"/>
      <c r="I269" s="193"/>
      <c r="J269" s="36"/>
      <c r="K269" s="36"/>
      <c r="L269" s="39"/>
      <c r="M269" s="194"/>
      <c r="N269" s="19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6" t="s">
        <v>174</v>
      </c>
      <c r="AU269" s="16" t="s">
        <v>90</v>
      </c>
    </row>
    <row r="270" spans="1:65" s="12" customFormat="1" ht="22.9" customHeight="1">
      <c r="B270" s="162"/>
      <c r="C270" s="163"/>
      <c r="D270" s="164" t="s">
        <v>80</v>
      </c>
      <c r="E270" s="176" t="s">
        <v>829</v>
      </c>
      <c r="F270" s="176" t="s">
        <v>830</v>
      </c>
      <c r="G270" s="163"/>
      <c r="H270" s="163"/>
      <c r="I270" s="166"/>
      <c r="J270" s="177">
        <f>BK270</f>
        <v>0</v>
      </c>
      <c r="K270" s="163"/>
      <c r="L270" s="168"/>
      <c r="M270" s="169"/>
      <c r="N270" s="170"/>
      <c r="O270" s="170"/>
      <c r="P270" s="171">
        <f>SUM(P271:P276)</f>
        <v>0</v>
      </c>
      <c r="Q270" s="170"/>
      <c r="R270" s="171">
        <f>SUM(R271:R276)</f>
        <v>6.6E-4</v>
      </c>
      <c r="S270" s="170"/>
      <c r="T270" s="172">
        <f>SUM(T271:T276)</f>
        <v>0</v>
      </c>
      <c r="AR270" s="173" t="s">
        <v>90</v>
      </c>
      <c r="AT270" s="174" t="s">
        <v>80</v>
      </c>
      <c r="AU270" s="174" t="s">
        <v>88</v>
      </c>
      <c r="AY270" s="173" t="s">
        <v>165</v>
      </c>
      <c r="BK270" s="175">
        <f>SUM(BK271:BK276)</f>
        <v>0</v>
      </c>
    </row>
    <row r="271" spans="1:65" s="2" customFormat="1" ht="33" customHeight="1">
      <c r="A271" s="34"/>
      <c r="B271" s="35"/>
      <c r="C271" s="178" t="s">
        <v>503</v>
      </c>
      <c r="D271" s="178" t="s">
        <v>167</v>
      </c>
      <c r="E271" s="179" t="s">
        <v>856</v>
      </c>
      <c r="F271" s="180" t="s">
        <v>857</v>
      </c>
      <c r="G271" s="181" t="s">
        <v>232</v>
      </c>
      <c r="H271" s="182">
        <v>1</v>
      </c>
      <c r="I271" s="183"/>
      <c r="J271" s="184">
        <f>ROUND(I271*H271,2)</f>
        <v>0</v>
      </c>
      <c r="K271" s="180" t="s">
        <v>171</v>
      </c>
      <c r="L271" s="39"/>
      <c r="M271" s="185" t="s">
        <v>79</v>
      </c>
      <c r="N271" s="186" t="s">
        <v>51</v>
      </c>
      <c r="O271" s="64"/>
      <c r="P271" s="187">
        <f>O271*H271</f>
        <v>0</v>
      </c>
      <c r="Q271" s="187">
        <v>6.6E-4</v>
      </c>
      <c r="R271" s="187">
        <f>Q271*H271</f>
        <v>6.6E-4</v>
      </c>
      <c r="S271" s="187">
        <v>0</v>
      </c>
      <c r="T271" s="18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9" t="s">
        <v>270</v>
      </c>
      <c r="AT271" s="189" t="s">
        <v>167</v>
      </c>
      <c r="AU271" s="189" t="s">
        <v>90</v>
      </c>
      <c r="AY271" s="16" t="s">
        <v>165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6" t="s">
        <v>88</v>
      </c>
      <c r="BK271" s="190">
        <f>ROUND(I271*H271,2)</f>
        <v>0</v>
      </c>
      <c r="BL271" s="16" t="s">
        <v>270</v>
      </c>
      <c r="BM271" s="189" t="s">
        <v>2186</v>
      </c>
    </row>
    <row r="272" spans="1:65" s="2" customFormat="1">
      <c r="A272" s="34"/>
      <c r="B272" s="35"/>
      <c r="C272" s="36"/>
      <c r="D272" s="191" t="s">
        <v>174</v>
      </c>
      <c r="E272" s="36"/>
      <c r="F272" s="192" t="s">
        <v>859</v>
      </c>
      <c r="G272" s="36"/>
      <c r="H272" s="36"/>
      <c r="I272" s="193"/>
      <c r="J272" s="36"/>
      <c r="K272" s="36"/>
      <c r="L272" s="39"/>
      <c r="M272" s="194"/>
      <c r="N272" s="195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6" t="s">
        <v>174</v>
      </c>
      <c r="AU272" s="16" t="s">
        <v>90</v>
      </c>
    </row>
    <row r="273" spans="1:65" s="2" customFormat="1" ht="37.9" customHeight="1">
      <c r="A273" s="34"/>
      <c r="B273" s="35"/>
      <c r="C273" s="208" t="s">
        <v>509</v>
      </c>
      <c r="D273" s="208" t="s">
        <v>322</v>
      </c>
      <c r="E273" s="209" t="s">
        <v>861</v>
      </c>
      <c r="F273" s="210" t="s">
        <v>862</v>
      </c>
      <c r="G273" s="211" t="s">
        <v>232</v>
      </c>
      <c r="H273" s="212">
        <v>1</v>
      </c>
      <c r="I273" s="213"/>
      <c r="J273" s="214">
        <f>ROUND(I273*H273,2)</f>
        <v>0</v>
      </c>
      <c r="K273" s="210" t="s">
        <v>79</v>
      </c>
      <c r="L273" s="215"/>
      <c r="M273" s="216" t="s">
        <v>79</v>
      </c>
      <c r="N273" s="217" t="s">
        <v>51</v>
      </c>
      <c r="O273" s="64"/>
      <c r="P273" s="187">
        <f>O273*H273</f>
        <v>0</v>
      </c>
      <c r="Q273" s="187">
        <v>0</v>
      </c>
      <c r="R273" s="187">
        <f>Q273*H273</f>
        <v>0</v>
      </c>
      <c r="S273" s="187">
        <v>0</v>
      </c>
      <c r="T273" s="18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9" t="s">
        <v>375</v>
      </c>
      <c r="AT273" s="189" t="s">
        <v>322</v>
      </c>
      <c r="AU273" s="189" t="s">
        <v>90</v>
      </c>
      <c r="AY273" s="16" t="s">
        <v>165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6" t="s">
        <v>88</v>
      </c>
      <c r="BK273" s="190">
        <f>ROUND(I273*H273,2)</f>
        <v>0</v>
      </c>
      <c r="BL273" s="16" t="s">
        <v>270</v>
      </c>
      <c r="BM273" s="189" t="s">
        <v>2187</v>
      </c>
    </row>
    <row r="274" spans="1:65" s="13" customFormat="1">
      <c r="B274" s="196"/>
      <c r="C274" s="197"/>
      <c r="D274" s="198" t="s">
        <v>176</v>
      </c>
      <c r="E274" s="199" t="s">
        <v>79</v>
      </c>
      <c r="F274" s="200" t="s">
        <v>864</v>
      </c>
      <c r="G274" s="197"/>
      <c r="H274" s="201">
        <v>1</v>
      </c>
      <c r="I274" s="202"/>
      <c r="J274" s="197"/>
      <c r="K274" s="197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176</v>
      </c>
      <c r="AU274" s="207" t="s">
        <v>90</v>
      </c>
      <c r="AV274" s="13" t="s">
        <v>90</v>
      </c>
      <c r="AW274" s="13" t="s">
        <v>39</v>
      </c>
      <c r="AX274" s="13" t="s">
        <v>81</v>
      </c>
      <c r="AY274" s="207" t="s">
        <v>165</v>
      </c>
    </row>
    <row r="275" spans="1:65" s="2" customFormat="1" ht="44.25" customHeight="1">
      <c r="A275" s="34"/>
      <c r="B275" s="35"/>
      <c r="C275" s="178" t="s">
        <v>515</v>
      </c>
      <c r="D275" s="178" t="s">
        <v>167</v>
      </c>
      <c r="E275" s="179" t="s">
        <v>898</v>
      </c>
      <c r="F275" s="180" t="s">
        <v>899</v>
      </c>
      <c r="G275" s="181" t="s">
        <v>681</v>
      </c>
      <c r="H275" s="219"/>
      <c r="I275" s="183"/>
      <c r="J275" s="184">
        <f>ROUND(I275*H275,2)</f>
        <v>0</v>
      </c>
      <c r="K275" s="180" t="s">
        <v>171</v>
      </c>
      <c r="L275" s="39"/>
      <c r="M275" s="185" t="s">
        <v>79</v>
      </c>
      <c r="N275" s="186" t="s">
        <v>51</v>
      </c>
      <c r="O275" s="64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270</v>
      </c>
      <c r="AT275" s="189" t="s">
        <v>167</v>
      </c>
      <c r="AU275" s="189" t="s">
        <v>90</v>
      </c>
      <c r="AY275" s="16" t="s">
        <v>165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6" t="s">
        <v>88</v>
      </c>
      <c r="BK275" s="190">
        <f>ROUND(I275*H275,2)</f>
        <v>0</v>
      </c>
      <c r="BL275" s="16" t="s">
        <v>270</v>
      </c>
      <c r="BM275" s="189" t="s">
        <v>2188</v>
      </c>
    </row>
    <row r="276" spans="1:65" s="2" customFormat="1">
      <c r="A276" s="34"/>
      <c r="B276" s="35"/>
      <c r="C276" s="36"/>
      <c r="D276" s="191" t="s">
        <v>174</v>
      </c>
      <c r="E276" s="36"/>
      <c r="F276" s="192" t="s">
        <v>901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6" t="s">
        <v>174</v>
      </c>
      <c r="AU276" s="16" t="s">
        <v>90</v>
      </c>
    </row>
    <row r="277" spans="1:65" s="12" customFormat="1" ht="22.9" customHeight="1">
      <c r="B277" s="162"/>
      <c r="C277" s="163"/>
      <c r="D277" s="164" t="s">
        <v>80</v>
      </c>
      <c r="E277" s="176" t="s">
        <v>2189</v>
      </c>
      <c r="F277" s="176" t="s">
        <v>2190</v>
      </c>
      <c r="G277" s="163"/>
      <c r="H277" s="163"/>
      <c r="I277" s="166"/>
      <c r="J277" s="177">
        <f>BK277</f>
        <v>0</v>
      </c>
      <c r="K277" s="163"/>
      <c r="L277" s="168"/>
      <c r="M277" s="169"/>
      <c r="N277" s="170"/>
      <c r="O277" s="170"/>
      <c r="P277" s="171">
        <f>SUM(P278:P282)</f>
        <v>0</v>
      </c>
      <c r="Q277" s="170"/>
      <c r="R277" s="171">
        <f>SUM(R278:R282)</f>
        <v>9.7999999999999997E-3</v>
      </c>
      <c r="S277" s="170"/>
      <c r="T277" s="172">
        <f>SUM(T278:T282)</f>
        <v>0</v>
      </c>
      <c r="AR277" s="173" t="s">
        <v>90</v>
      </c>
      <c r="AT277" s="174" t="s">
        <v>80</v>
      </c>
      <c r="AU277" s="174" t="s">
        <v>88</v>
      </c>
      <c r="AY277" s="173" t="s">
        <v>165</v>
      </c>
      <c r="BK277" s="175">
        <f>SUM(BK278:BK282)</f>
        <v>0</v>
      </c>
    </row>
    <row r="278" spans="1:65" s="2" customFormat="1" ht="37.9" customHeight="1">
      <c r="A278" s="34"/>
      <c r="B278" s="35"/>
      <c r="C278" s="178" t="s">
        <v>521</v>
      </c>
      <c r="D278" s="178" t="s">
        <v>167</v>
      </c>
      <c r="E278" s="179" t="s">
        <v>2191</v>
      </c>
      <c r="F278" s="180" t="s">
        <v>2192</v>
      </c>
      <c r="G278" s="181" t="s">
        <v>232</v>
      </c>
      <c r="H278" s="182">
        <v>1</v>
      </c>
      <c r="I278" s="183"/>
      <c r="J278" s="184">
        <f>ROUND(I278*H278,2)</f>
        <v>0</v>
      </c>
      <c r="K278" s="180" t="s">
        <v>171</v>
      </c>
      <c r="L278" s="39"/>
      <c r="M278" s="185" t="s">
        <v>79</v>
      </c>
      <c r="N278" s="186" t="s">
        <v>51</v>
      </c>
      <c r="O278" s="64"/>
      <c r="P278" s="187">
        <f>O278*H278</f>
        <v>0</v>
      </c>
      <c r="Q278" s="187">
        <v>9.7999999999999997E-3</v>
      </c>
      <c r="R278" s="187">
        <f>Q278*H278</f>
        <v>9.7999999999999997E-3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270</v>
      </c>
      <c r="AT278" s="189" t="s">
        <v>167</v>
      </c>
      <c r="AU278" s="189" t="s">
        <v>90</v>
      </c>
      <c r="AY278" s="16" t="s">
        <v>165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6" t="s">
        <v>88</v>
      </c>
      <c r="BK278" s="190">
        <f>ROUND(I278*H278,2)</f>
        <v>0</v>
      </c>
      <c r="BL278" s="16" t="s">
        <v>270</v>
      </c>
      <c r="BM278" s="189" t="s">
        <v>2193</v>
      </c>
    </row>
    <row r="279" spans="1:65" s="2" customFormat="1">
      <c r="A279" s="34"/>
      <c r="B279" s="35"/>
      <c r="C279" s="36"/>
      <c r="D279" s="191" t="s">
        <v>174</v>
      </c>
      <c r="E279" s="36"/>
      <c r="F279" s="192" t="s">
        <v>2194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6" t="s">
        <v>174</v>
      </c>
      <c r="AU279" s="16" t="s">
        <v>90</v>
      </c>
    </row>
    <row r="280" spans="1:65" s="13" customFormat="1">
      <c r="B280" s="196"/>
      <c r="C280" s="197"/>
      <c r="D280" s="198" t="s">
        <v>176</v>
      </c>
      <c r="E280" s="199" t="s">
        <v>79</v>
      </c>
      <c r="F280" s="200" t="s">
        <v>864</v>
      </c>
      <c r="G280" s="197"/>
      <c r="H280" s="201">
        <v>1</v>
      </c>
      <c r="I280" s="202"/>
      <c r="J280" s="197"/>
      <c r="K280" s="197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176</v>
      </c>
      <c r="AU280" s="207" t="s">
        <v>90</v>
      </c>
      <c r="AV280" s="13" t="s">
        <v>90</v>
      </c>
      <c r="AW280" s="13" t="s">
        <v>39</v>
      </c>
      <c r="AX280" s="13" t="s">
        <v>81</v>
      </c>
      <c r="AY280" s="207" t="s">
        <v>165</v>
      </c>
    </row>
    <row r="281" spans="1:65" s="2" customFormat="1" ht="44.25" customHeight="1">
      <c r="A281" s="34"/>
      <c r="B281" s="35"/>
      <c r="C281" s="178" t="s">
        <v>527</v>
      </c>
      <c r="D281" s="178" t="s">
        <v>167</v>
      </c>
      <c r="E281" s="179" t="s">
        <v>2195</v>
      </c>
      <c r="F281" s="180" t="s">
        <v>2196</v>
      </c>
      <c r="G281" s="181" t="s">
        <v>681</v>
      </c>
      <c r="H281" s="219"/>
      <c r="I281" s="183"/>
      <c r="J281" s="184">
        <f>ROUND(I281*H281,2)</f>
        <v>0</v>
      </c>
      <c r="K281" s="180" t="s">
        <v>171</v>
      </c>
      <c r="L281" s="39"/>
      <c r="M281" s="185" t="s">
        <v>79</v>
      </c>
      <c r="N281" s="186" t="s">
        <v>51</v>
      </c>
      <c r="O281" s="64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270</v>
      </c>
      <c r="AT281" s="189" t="s">
        <v>167</v>
      </c>
      <c r="AU281" s="189" t="s">
        <v>90</v>
      </c>
      <c r="AY281" s="16" t="s">
        <v>165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6" t="s">
        <v>88</v>
      </c>
      <c r="BK281" s="190">
        <f>ROUND(I281*H281,2)</f>
        <v>0</v>
      </c>
      <c r="BL281" s="16" t="s">
        <v>270</v>
      </c>
      <c r="BM281" s="189" t="s">
        <v>2197</v>
      </c>
    </row>
    <row r="282" spans="1:65" s="2" customFormat="1">
      <c r="A282" s="34"/>
      <c r="B282" s="35"/>
      <c r="C282" s="36"/>
      <c r="D282" s="191" t="s">
        <v>174</v>
      </c>
      <c r="E282" s="36"/>
      <c r="F282" s="192" t="s">
        <v>2198</v>
      </c>
      <c r="G282" s="36"/>
      <c r="H282" s="36"/>
      <c r="I282" s="193"/>
      <c r="J282" s="36"/>
      <c r="K282" s="36"/>
      <c r="L282" s="39"/>
      <c r="M282" s="194"/>
      <c r="N282" s="195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6" t="s">
        <v>174</v>
      </c>
      <c r="AU282" s="16" t="s">
        <v>90</v>
      </c>
    </row>
    <row r="283" spans="1:65" s="12" customFormat="1" ht="22.9" customHeight="1">
      <c r="B283" s="162"/>
      <c r="C283" s="163"/>
      <c r="D283" s="164" t="s">
        <v>80</v>
      </c>
      <c r="E283" s="176" t="s">
        <v>902</v>
      </c>
      <c r="F283" s="176" t="s">
        <v>903</v>
      </c>
      <c r="G283" s="163"/>
      <c r="H283" s="163"/>
      <c r="I283" s="166"/>
      <c r="J283" s="177">
        <f>BK283</f>
        <v>0</v>
      </c>
      <c r="K283" s="163"/>
      <c r="L283" s="168"/>
      <c r="M283" s="169"/>
      <c r="N283" s="170"/>
      <c r="O283" s="170"/>
      <c r="P283" s="171">
        <f>SUM(P284:P374)</f>
        <v>0</v>
      </c>
      <c r="Q283" s="170"/>
      <c r="R283" s="171">
        <f>SUM(R284:R374)</f>
        <v>5.8547499999999995E-2</v>
      </c>
      <c r="S283" s="170"/>
      <c r="T283" s="172">
        <f>SUM(T284:T374)</f>
        <v>0</v>
      </c>
      <c r="AR283" s="173" t="s">
        <v>90</v>
      </c>
      <c r="AT283" s="174" t="s">
        <v>80</v>
      </c>
      <c r="AU283" s="174" t="s">
        <v>88</v>
      </c>
      <c r="AY283" s="173" t="s">
        <v>165</v>
      </c>
      <c r="BK283" s="175">
        <f>SUM(BK284:BK374)</f>
        <v>0</v>
      </c>
    </row>
    <row r="284" spans="1:65" s="2" customFormat="1" ht="37.9" customHeight="1">
      <c r="A284" s="34"/>
      <c r="B284" s="35"/>
      <c r="C284" s="178" t="s">
        <v>533</v>
      </c>
      <c r="D284" s="178" t="s">
        <v>167</v>
      </c>
      <c r="E284" s="179" t="s">
        <v>2199</v>
      </c>
      <c r="F284" s="180" t="s">
        <v>2200</v>
      </c>
      <c r="G284" s="181" t="s">
        <v>343</v>
      </c>
      <c r="H284" s="182">
        <v>20</v>
      </c>
      <c r="I284" s="183"/>
      <c r="J284" s="184">
        <f>ROUND(I284*H284,2)</f>
        <v>0</v>
      </c>
      <c r="K284" s="180" t="s">
        <v>171</v>
      </c>
      <c r="L284" s="39"/>
      <c r="M284" s="185" t="s">
        <v>79</v>
      </c>
      <c r="N284" s="186" t="s">
        <v>51</v>
      </c>
      <c r="O284" s="64"/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270</v>
      </c>
      <c r="AT284" s="189" t="s">
        <v>167</v>
      </c>
      <c r="AU284" s="189" t="s">
        <v>90</v>
      </c>
      <c r="AY284" s="16" t="s">
        <v>165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6" t="s">
        <v>88</v>
      </c>
      <c r="BK284" s="190">
        <f>ROUND(I284*H284,2)</f>
        <v>0</v>
      </c>
      <c r="BL284" s="16" t="s">
        <v>270</v>
      </c>
      <c r="BM284" s="189" t="s">
        <v>2201</v>
      </c>
    </row>
    <row r="285" spans="1:65" s="2" customFormat="1">
      <c r="A285" s="34"/>
      <c r="B285" s="35"/>
      <c r="C285" s="36"/>
      <c r="D285" s="191" t="s">
        <v>174</v>
      </c>
      <c r="E285" s="36"/>
      <c r="F285" s="192" t="s">
        <v>2202</v>
      </c>
      <c r="G285" s="36"/>
      <c r="H285" s="36"/>
      <c r="I285" s="193"/>
      <c r="J285" s="36"/>
      <c r="K285" s="36"/>
      <c r="L285" s="39"/>
      <c r="M285" s="194"/>
      <c r="N285" s="19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6" t="s">
        <v>174</v>
      </c>
      <c r="AU285" s="16" t="s">
        <v>90</v>
      </c>
    </row>
    <row r="286" spans="1:65" s="2" customFormat="1" ht="16.5" customHeight="1">
      <c r="A286" s="34"/>
      <c r="B286" s="35"/>
      <c r="C286" s="208" t="s">
        <v>538</v>
      </c>
      <c r="D286" s="208" t="s">
        <v>322</v>
      </c>
      <c r="E286" s="209" t="s">
        <v>2203</v>
      </c>
      <c r="F286" s="210" t="s">
        <v>2204</v>
      </c>
      <c r="G286" s="211" t="s">
        <v>343</v>
      </c>
      <c r="H286" s="212">
        <v>21</v>
      </c>
      <c r="I286" s="213"/>
      <c r="J286" s="214">
        <f>ROUND(I286*H286,2)</f>
        <v>0</v>
      </c>
      <c r="K286" s="210" t="s">
        <v>171</v>
      </c>
      <c r="L286" s="215"/>
      <c r="M286" s="216" t="s">
        <v>79</v>
      </c>
      <c r="N286" s="217" t="s">
        <v>51</v>
      </c>
      <c r="O286" s="64"/>
      <c r="P286" s="187">
        <f>O286*H286</f>
        <v>0</v>
      </c>
      <c r="Q286" s="187">
        <v>1.1E-4</v>
      </c>
      <c r="R286" s="187">
        <f>Q286*H286</f>
        <v>2.31E-3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375</v>
      </c>
      <c r="AT286" s="189" t="s">
        <v>322</v>
      </c>
      <c r="AU286" s="189" t="s">
        <v>90</v>
      </c>
      <c r="AY286" s="16" t="s">
        <v>165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6" t="s">
        <v>88</v>
      </c>
      <c r="BK286" s="190">
        <f>ROUND(I286*H286,2)</f>
        <v>0</v>
      </c>
      <c r="BL286" s="16" t="s">
        <v>270</v>
      </c>
      <c r="BM286" s="189" t="s">
        <v>2205</v>
      </c>
    </row>
    <row r="287" spans="1:65" s="13" customFormat="1">
      <c r="B287" s="196"/>
      <c r="C287" s="197"/>
      <c r="D287" s="198" t="s">
        <v>176</v>
      </c>
      <c r="E287" s="199" t="s">
        <v>79</v>
      </c>
      <c r="F287" s="200" t="s">
        <v>2206</v>
      </c>
      <c r="G287" s="197"/>
      <c r="H287" s="201">
        <v>20</v>
      </c>
      <c r="I287" s="202"/>
      <c r="J287" s="197"/>
      <c r="K287" s="197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176</v>
      </c>
      <c r="AU287" s="207" t="s">
        <v>90</v>
      </c>
      <c r="AV287" s="13" t="s">
        <v>90</v>
      </c>
      <c r="AW287" s="13" t="s">
        <v>39</v>
      </c>
      <c r="AX287" s="13" t="s">
        <v>81</v>
      </c>
      <c r="AY287" s="207" t="s">
        <v>165</v>
      </c>
    </row>
    <row r="288" spans="1:65" s="13" customFormat="1">
      <c r="B288" s="196"/>
      <c r="C288" s="197"/>
      <c r="D288" s="198" t="s">
        <v>176</v>
      </c>
      <c r="E288" s="197"/>
      <c r="F288" s="200" t="s">
        <v>914</v>
      </c>
      <c r="G288" s="197"/>
      <c r="H288" s="201">
        <v>21</v>
      </c>
      <c r="I288" s="202"/>
      <c r="J288" s="197"/>
      <c r="K288" s="197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176</v>
      </c>
      <c r="AU288" s="207" t="s">
        <v>90</v>
      </c>
      <c r="AV288" s="13" t="s">
        <v>90</v>
      </c>
      <c r="AW288" s="13" t="s">
        <v>4</v>
      </c>
      <c r="AX288" s="13" t="s">
        <v>88</v>
      </c>
      <c r="AY288" s="207" t="s">
        <v>165</v>
      </c>
    </row>
    <row r="289" spans="1:65" s="2" customFormat="1" ht="55.5" customHeight="1">
      <c r="A289" s="34"/>
      <c r="B289" s="35"/>
      <c r="C289" s="178" t="s">
        <v>544</v>
      </c>
      <c r="D289" s="178" t="s">
        <v>167</v>
      </c>
      <c r="E289" s="179" t="s">
        <v>2207</v>
      </c>
      <c r="F289" s="180" t="s">
        <v>2208</v>
      </c>
      <c r="G289" s="181" t="s">
        <v>232</v>
      </c>
      <c r="H289" s="182">
        <v>4</v>
      </c>
      <c r="I289" s="183"/>
      <c r="J289" s="184">
        <f>ROUND(I289*H289,2)</f>
        <v>0</v>
      </c>
      <c r="K289" s="180" t="s">
        <v>171</v>
      </c>
      <c r="L289" s="39"/>
      <c r="M289" s="185" t="s">
        <v>79</v>
      </c>
      <c r="N289" s="186" t="s">
        <v>51</v>
      </c>
      <c r="O289" s="64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270</v>
      </c>
      <c r="AT289" s="189" t="s">
        <v>167</v>
      </c>
      <c r="AU289" s="189" t="s">
        <v>90</v>
      </c>
      <c r="AY289" s="16" t="s">
        <v>165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6" t="s">
        <v>88</v>
      </c>
      <c r="BK289" s="190">
        <f>ROUND(I289*H289,2)</f>
        <v>0</v>
      </c>
      <c r="BL289" s="16" t="s">
        <v>270</v>
      </c>
      <c r="BM289" s="189" t="s">
        <v>2209</v>
      </c>
    </row>
    <row r="290" spans="1:65" s="2" customFormat="1">
      <c r="A290" s="34"/>
      <c r="B290" s="35"/>
      <c r="C290" s="36"/>
      <c r="D290" s="191" t="s">
        <v>174</v>
      </c>
      <c r="E290" s="36"/>
      <c r="F290" s="192" t="s">
        <v>2210</v>
      </c>
      <c r="G290" s="36"/>
      <c r="H290" s="36"/>
      <c r="I290" s="193"/>
      <c r="J290" s="36"/>
      <c r="K290" s="36"/>
      <c r="L290" s="39"/>
      <c r="M290" s="194"/>
      <c r="N290" s="19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6" t="s">
        <v>174</v>
      </c>
      <c r="AU290" s="16" t="s">
        <v>90</v>
      </c>
    </row>
    <row r="291" spans="1:65" s="2" customFormat="1" ht="21.75" customHeight="1">
      <c r="A291" s="34"/>
      <c r="B291" s="35"/>
      <c r="C291" s="208" t="s">
        <v>550</v>
      </c>
      <c r="D291" s="208" t="s">
        <v>322</v>
      </c>
      <c r="E291" s="209" t="s">
        <v>2211</v>
      </c>
      <c r="F291" s="210" t="s">
        <v>2212</v>
      </c>
      <c r="G291" s="211" t="s">
        <v>232</v>
      </c>
      <c r="H291" s="212">
        <v>4</v>
      </c>
      <c r="I291" s="213"/>
      <c r="J291" s="214">
        <f>ROUND(I291*H291,2)</f>
        <v>0</v>
      </c>
      <c r="K291" s="210" t="s">
        <v>79</v>
      </c>
      <c r="L291" s="215"/>
      <c r="M291" s="216" t="s">
        <v>79</v>
      </c>
      <c r="N291" s="217" t="s">
        <v>51</v>
      </c>
      <c r="O291" s="64"/>
      <c r="P291" s="187">
        <f>O291*H291</f>
        <v>0</v>
      </c>
      <c r="Q291" s="187">
        <v>3.0000000000000001E-5</v>
      </c>
      <c r="R291" s="187">
        <f>Q291*H291</f>
        <v>1.2E-4</v>
      </c>
      <c r="S291" s="187">
        <v>0</v>
      </c>
      <c r="T291" s="18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9" t="s">
        <v>375</v>
      </c>
      <c r="AT291" s="189" t="s">
        <v>322</v>
      </c>
      <c r="AU291" s="189" t="s">
        <v>90</v>
      </c>
      <c r="AY291" s="16" t="s">
        <v>165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6" t="s">
        <v>88</v>
      </c>
      <c r="BK291" s="190">
        <f>ROUND(I291*H291,2)</f>
        <v>0</v>
      </c>
      <c r="BL291" s="16" t="s">
        <v>270</v>
      </c>
      <c r="BM291" s="189" t="s">
        <v>2213</v>
      </c>
    </row>
    <row r="292" spans="1:65" s="13" customFormat="1">
      <c r="B292" s="196"/>
      <c r="C292" s="197"/>
      <c r="D292" s="198" t="s">
        <v>176</v>
      </c>
      <c r="E292" s="199" t="s">
        <v>79</v>
      </c>
      <c r="F292" s="200" t="s">
        <v>2214</v>
      </c>
      <c r="G292" s="197"/>
      <c r="H292" s="201">
        <v>4</v>
      </c>
      <c r="I292" s="202"/>
      <c r="J292" s="197"/>
      <c r="K292" s="197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176</v>
      </c>
      <c r="AU292" s="207" t="s">
        <v>90</v>
      </c>
      <c r="AV292" s="13" t="s">
        <v>90</v>
      </c>
      <c r="AW292" s="13" t="s">
        <v>39</v>
      </c>
      <c r="AX292" s="13" t="s">
        <v>81</v>
      </c>
      <c r="AY292" s="207" t="s">
        <v>165</v>
      </c>
    </row>
    <row r="293" spans="1:65" s="2" customFormat="1" ht="49.15" customHeight="1">
      <c r="A293" s="34"/>
      <c r="B293" s="35"/>
      <c r="C293" s="178" t="s">
        <v>557</v>
      </c>
      <c r="D293" s="178" t="s">
        <v>167</v>
      </c>
      <c r="E293" s="179" t="s">
        <v>2215</v>
      </c>
      <c r="F293" s="180" t="s">
        <v>2216</v>
      </c>
      <c r="G293" s="181" t="s">
        <v>232</v>
      </c>
      <c r="H293" s="182">
        <v>1</v>
      </c>
      <c r="I293" s="183"/>
      <c r="J293" s="184">
        <f>ROUND(I293*H293,2)</f>
        <v>0</v>
      </c>
      <c r="K293" s="180" t="s">
        <v>171</v>
      </c>
      <c r="L293" s="39"/>
      <c r="M293" s="185" t="s">
        <v>79</v>
      </c>
      <c r="N293" s="186" t="s">
        <v>51</v>
      </c>
      <c r="O293" s="64"/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270</v>
      </c>
      <c r="AT293" s="189" t="s">
        <v>167</v>
      </c>
      <c r="AU293" s="189" t="s">
        <v>90</v>
      </c>
      <c r="AY293" s="16" t="s">
        <v>165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6" t="s">
        <v>88</v>
      </c>
      <c r="BK293" s="190">
        <f>ROUND(I293*H293,2)</f>
        <v>0</v>
      </c>
      <c r="BL293" s="16" t="s">
        <v>270</v>
      </c>
      <c r="BM293" s="189" t="s">
        <v>2217</v>
      </c>
    </row>
    <row r="294" spans="1:65" s="2" customFormat="1">
      <c r="A294" s="34"/>
      <c r="B294" s="35"/>
      <c r="C294" s="36"/>
      <c r="D294" s="191" t="s">
        <v>174</v>
      </c>
      <c r="E294" s="36"/>
      <c r="F294" s="192" t="s">
        <v>2218</v>
      </c>
      <c r="G294" s="36"/>
      <c r="H294" s="36"/>
      <c r="I294" s="193"/>
      <c r="J294" s="36"/>
      <c r="K294" s="36"/>
      <c r="L294" s="39"/>
      <c r="M294" s="194"/>
      <c r="N294" s="195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6" t="s">
        <v>174</v>
      </c>
      <c r="AU294" s="16" t="s">
        <v>90</v>
      </c>
    </row>
    <row r="295" spans="1:65" s="2" customFormat="1" ht="16.5" customHeight="1">
      <c r="A295" s="34"/>
      <c r="B295" s="35"/>
      <c r="C295" s="208" t="s">
        <v>562</v>
      </c>
      <c r="D295" s="208" t="s">
        <v>322</v>
      </c>
      <c r="E295" s="209" t="s">
        <v>2219</v>
      </c>
      <c r="F295" s="210" t="s">
        <v>2220</v>
      </c>
      <c r="G295" s="211" t="s">
        <v>232</v>
      </c>
      <c r="H295" s="212">
        <v>1</v>
      </c>
      <c r="I295" s="213"/>
      <c r="J295" s="214">
        <f>ROUND(I295*H295,2)</f>
        <v>0</v>
      </c>
      <c r="K295" s="210" t="s">
        <v>79</v>
      </c>
      <c r="L295" s="215"/>
      <c r="M295" s="216" t="s">
        <v>79</v>
      </c>
      <c r="N295" s="217" t="s">
        <v>51</v>
      </c>
      <c r="O295" s="64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375</v>
      </c>
      <c r="AT295" s="189" t="s">
        <v>322</v>
      </c>
      <c r="AU295" s="189" t="s">
        <v>90</v>
      </c>
      <c r="AY295" s="16" t="s">
        <v>165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6" t="s">
        <v>88</v>
      </c>
      <c r="BK295" s="190">
        <f>ROUND(I295*H295,2)</f>
        <v>0</v>
      </c>
      <c r="BL295" s="16" t="s">
        <v>270</v>
      </c>
      <c r="BM295" s="189" t="s">
        <v>2221</v>
      </c>
    </row>
    <row r="296" spans="1:65" s="13" customFormat="1">
      <c r="B296" s="196"/>
      <c r="C296" s="197"/>
      <c r="D296" s="198" t="s">
        <v>176</v>
      </c>
      <c r="E296" s="199" t="s">
        <v>79</v>
      </c>
      <c r="F296" s="200" t="s">
        <v>2222</v>
      </c>
      <c r="G296" s="197"/>
      <c r="H296" s="201">
        <v>1</v>
      </c>
      <c r="I296" s="202"/>
      <c r="J296" s="197"/>
      <c r="K296" s="197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176</v>
      </c>
      <c r="AU296" s="207" t="s">
        <v>90</v>
      </c>
      <c r="AV296" s="13" t="s">
        <v>90</v>
      </c>
      <c r="AW296" s="13" t="s">
        <v>39</v>
      </c>
      <c r="AX296" s="13" t="s">
        <v>81</v>
      </c>
      <c r="AY296" s="207" t="s">
        <v>165</v>
      </c>
    </row>
    <row r="297" spans="1:65" s="2" customFormat="1" ht="44.25" customHeight="1">
      <c r="A297" s="34"/>
      <c r="B297" s="35"/>
      <c r="C297" s="178" t="s">
        <v>567</v>
      </c>
      <c r="D297" s="178" t="s">
        <v>167</v>
      </c>
      <c r="E297" s="179" t="s">
        <v>926</v>
      </c>
      <c r="F297" s="180" t="s">
        <v>927</v>
      </c>
      <c r="G297" s="181" t="s">
        <v>343</v>
      </c>
      <c r="H297" s="182">
        <v>3</v>
      </c>
      <c r="I297" s="183"/>
      <c r="J297" s="184">
        <f>ROUND(I297*H297,2)</f>
        <v>0</v>
      </c>
      <c r="K297" s="180" t="s">
        <v>171</v>
      </c>
      <c r="L297" s="39"/>
      <c r="M297" s="185" t="s">
        <v>79</v>
      </c>
      <c r="N297" s="186" t="s">
        <v>51</v>
      </c>
      <c r="O297" s="64"/>
      <c r="P297" s="187">
        <f>O297*H297</f>
        <v>0</v>
      </c>
      <c r="Q297" s="187">
        <v>0</v>
      </c>
      <c r="R297" s="187">
        <f>Q297*H297</f>
        <v>0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270</v>
      </c>
      <c r="AT297" s="189" t="s">
        <v>167</v>
      </c>
      <c r="AU297" s="189" t="s">
        <v>90</v>
      </c>
      <c r="AY297" s="16" t="s">
        <v>165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6" t="s">
        <v>88</v>
      </c>
      <c r="BK297" s="190">
        <f>ROUND(I297*H297,2)</f>
        <v>0</v>
      </c>
      <c r="BL297" s="16" t="s">
        <v>270</v>
      </c>
      <c r="BM297" s="189" t="s">
        <v>2223</v>
      </c>
    </row>
    <row r="298" spans="1:65" s="2" customFormat="1">
      <c r="A298" s="34"/>
      <c r="B298" s="35"/>
      <c r="C298" s="36"/>
      <c r="D298" s="191" t="s">
        <v>174</v>
      </c>
      <c r="E298" s="36"/>
      <c r="F298" s="192" t="s">
        <v>929</v>
      </c>
      <c r="G298" s="36"/>
      <c r="H298" s="36"/>
      <c r="I298" s="193"/>
      <c r="J298" s="36"/>
      <c r="K298" s="36"/>
      <c r="L298" s="39"/>
      <c r="M298" s="194"/>
      <c r="N298" s="195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6" t="s">
        <v>174</v>
      </c>
      <c r="AU298" s="16" t="s">
        <v>90</v>
      </c>
    </row>
    <row r="299" spans="1:65" s="2" customFormat="1" ht="24.2" customHeight="1">
      <c r="A299" s="34"/>
      <c r="B299" s="35"/>
      <c r="C299" s="208" t="s">
        <v>575</v>
      </c>
      <c r="D299" s="208" t="s">
        <v>322</v>
      </c>
      <c r="E299" s="209" t="s">
        <v>931</v>
      </c>
      <c r="F299" s="210" t="s">
        <v>932</v>
      </c>
      <c r="G299" s="211" t="s">
        <v>343</v>
      </c>
      <c r="H299" s="212">
        <v>3.45</v>
      </c>
      <c r="I299" s="213"/>
      <c r="J299" s="214">
        <f>ROUND(I299*H299,2)</f>
        <v>0</v>
      </c>
      <c r="K299" s="210" t="s">
        <v>171</v>
      </c>
      <c r="L299" s="215"/>
      <c r="M299" s="216" t="s">
        <v>79</v>
      </c>
      <c r="N299" s="217" t="s">
        <v>51</v>
      </c>
      <c r="O299" s="64"/>
      <c r="P299" s="187">
        <f>O299*H299</f>
        <v>0</v>
      </c>
      <c r="Q299" s="187">
        <v>1E-4</v>
      </c>
      <c r="R299" s="187">
        <f>Q299*H299</f>
        <v>3.4500000000000004E-4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375</v>
      </c>
      <c r="AT299" s="189" t="s">
        <v>322</v>
      </c>
      <c r="AU299" s="189" t="s">
        <v>90</v>
      </c>
      <c r="AY299" s="16" t="s">
        <v>165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6" t="s">
        <v>88</v>
      </c>
      <c r="BK299" s="190">
        <f>ROUND(I299*H299,2)</f>
        <v>0</v>
      </c>
      <c r="BL299" s="16" t="s">
        <v>270</v>
      </c>
      <c r="BM299" s="189" t="s">
        <v>2224</v>
      </c>
    </row>
    <row r="300" spans="1:65" s="13" customFormat="1">
      <c r="B300" s="196"/>
      <c r="C300" s="197"/>
      <c r="D300" s="198" t="s">
        <v>176</v>
      </c>
      <c r="E300" s="199" t="s">
        <v>79</v>
      </c>
      <c r="F300" s="200" t="s">
        <v>2225</v>
      </c>
      <c r="G300" s="197"/>
      <c r="H300" s="201">
        <v>3</v>
      </c>
      <c r="I300" s="202"/>
      <c r="J300" s="197"/>
      <c r="K300" s="197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176</v>
      </c>
      <c r="AU300" s="207" t="s">
        <v>90</v>
      </c>
      <c r="AV300" s="13" t="s">
        <v>90</v>
      </c>
      <c r="AW300" s="13" t="s">
        <v>39</v>
      </c>
      <c r="AX300" s="13" t="s">
        <v>81</v>
      </c>
      <c r="AY300" s="207" t="s">
        <v>165</v>
      </c>
    </row>
    <row r="301" spans="1:65" s="13" customFormat="1">
      <c r="B301" s="196"/>
      <c r="C301" s="197"/>
      <c r="D301" s="198" t="s">
        <v>176</v>
      </c>
      <c r="E301" s="197"/>
      <c r="F301" s="200" t="s">
        <v>2226</v>
      </c>
      <c r="G301" s="197"/>
      <c r="H301" s="201">
        <v>3.45</v>
      </c>
      <c r="I301" s="202"/>
      <c r="J301" s="197"/>
      <c r="K301" s="197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176</v>
      </c>
      <c r="AU301" s="207" t="s">
        <v>90</v>
      </c>
      <c r="AV301" s="13" t="s">
        <v>90</v>
      </c>
      <c r="AW301" s="13" t="s">
        <v>4</v>
      </c>
      <c r="AX301" s="13" t="s">
        <v>88</v>
      </c>
      <c r="AY301" s="207" t="s">
        <v>165</v>
      </c>
    </row>
    <row r="302" spans="1:65" s="2" customFormat="1" ht="44.25" customHeight="1">
      <c r="A302" s="34"/>
      <c r="B302" s="35"/>
      <c r="C302" s="178" t="s">
        <v>580</v>
      </c>
      <c r="D302" s="178" t="s">
        <v>167</v>
      </c>
      <c r="E302" s="179" t="s">
        <v>937</v>
      </c>
      <c r="F302" s="180" t="s">
        <v>938</v>
      </c>
      <c r="G302" s="181" t="s">
        <v>343</v>
      </c>
      <c r="H302" s="182">
        <v>40</v>
      </c>
      <c r="I302" s="183"/>
      <c r="J302" s="184">
        <f>ROUND(I302*H302,2)</f>
        <v>0</v>
      </c>
      <c r="K302" s="180" t="s">
        <v>171</v>
      </c>
      <c r="L302" s="39"/>
      <c r="M302" s="185" t="s">
        <v>79</v>
      </c>
      <c r="N302" s="186" t="s">
        <v>51</v>
      </c>
      <c r="O302" s="64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270</v>
      </c>
      <c r="AT302" s="189" t="s">
        <v>167</v>
      </c>
      <c r="AU302" s="189" t="s">
        <v>90</v>
      </c>
      <c r="AY302" s="16" t="s">
        <v>165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6" t="s">
        <v>88</v>
      </c>
      <c r="BK302" s="190">
        <f>ROUND(I302*H302,2)</f>
        <v>0</v>
      </c>
      <c r="BL302" s="16" t="s">
        <v>270</v>
      </c>
      <c r="BM302" s="189" t="s">
        <v>2227</v>
      </c>
    </row>
    <row r="303" spans="1:65" s="2" customFormat="1">
      <c r="A303" s="34"/>
      <c r="B303" s="35"/>
      <c r="C303" s="36"/>
      <c r="D303" s="191" t="s">
        <v>174</v>
      </c>
      <c r="E303" s="36"/>
      <c r="F303" s="192" t="s">
        <v>940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6" t="s">
        <v>174</v>
      </c>
      <c r="AU303" s="16" t="s">
        <v>90</v>
      </c>
    </row>
    <row r="304" spans="1:65" s="2" customFormat="1" ht="24.2" customHeight="1">
      <c r="A304" s="34"/>
      <c r="B304" s="35"/>
      <c r="C304" s="208" t="s">
        <v>585</v>
      </c>
      <c r="D304" s="208" t="s">
        <v>322</v>
      </c>
      <c r="E304" s="209" t="s">
        <v>942</v>
      </c>
      <c r="F304" s="210" t="s">
        <v>943</v>
      </c>
      <c r="G304" s="211" t="s">
        <v>343</v>
      </c>
      <c r="H304" s="212">
        <v>23</v>
      </c>
      <c r="I304" s="213"/>
      <c r="J304" s="214">
        <f>ROUND(I304*H304,2)</f>
        <v>0</v>
      </c>
      <c r="K304" s="210" t="s">
        <v>171</v>
      </c>
      <c r="L304" s="215"/>
      <c r="M304" s="216" t="s">
        <v>79</v>
      </c>
      <c r="N304" s="217" t="s">
        <v>51</v>
      </c>
      <c r="O304" s="64"/>
      <c r="P304" s="187">
        <f>O304*H304</f>
        <v>0</v>
      </c>
      <c r="Q304" s="187">
        <v>1.2E-4</v>
      </c>
      <c r="R304" s="187">
        <f>Q304*H304</f>
        <v>2.7599999999999999E-3</v>
      </c>
      <c r="S304" s="187">
        <v>0</v>
      </c>
      <c r="T304" s="18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9" t="s">
        <v>375</v>
      </c>
      <c r="AT304" s="189" t="s">
        <v>322</v>
      </c>
      <c r="AU304" s="189" t="s">
        <v>90</v>
      </c>
      <c r="AY304" s="16" t="s">
        <v>165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6" t="s">
        <v>88</v>
      </c>
      <c r="BK304" s="190">
        <f>ROUND(I304*H304,2)</f>
        <v>0</v>
      </c>
      <c r="BL304" s="16" t="s">
        <v>270</v>
      </c>
      <c r="BM304" s="189" t="s">
        <v>2228</v>
      </c>
    </row>
    <row r="305" spans="1:65" s="13" customFormat="1">
      <c r="B305" s="196"/>
      <c r="C305" s="197"/>
      <c r="D305" s="198" t="s">
        <v>176</v>
      </c>
      <c r="E305" s="199" t="s">
        <v>79</v>
      </c>
      <c r="F305" s="200" t="s">
        <v>2206</v>
      </c>
      <c r="G305" s="197"/>
      <c r="H305" s="201">
        <v>20</v>
      </c>
      <c r="I305" s="202"/>
      <c r="J305" s="197"/>
      <c r="K305" s="197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176</v>
      </c>
      <c r="AU305" s="207" t="s">
        <v>90</v>
      </c>
      <c r="AV305" s="13" t="s">
        <v>90</v>
      </c>
      <c r="AW305" s="13" t="s">
        <v>39</v>
      </c>
      <c r="AX305" s="13" t="s">
        <v>81</v>
      </c>
      <c r="AY305" s="207" t="s">
        <v>165</v>
      </c>
    </row>
    <row r="306" spans="1:65" s="13" customFormat="1">
      <c r="B306" s="196"/>
      <c r="C306" s="197"/>
      <c r="D306" s="198" t="s">
        <v>176</v>
      </c>
      <c r="E306" s="197"/>
      <c r="F306" s="200" t="s">
        <v>2229</v>
      </c>
      <c r="G306" s="197"/>
      <c r="H306" s="201">
        <v>23</v>
      </c>
      <c r="I306" s="202"/>
      <c r="J306" s="197"/>
      <c r="K306" s="197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176</v>
      </c>
      <c r="AU306" s="207" t="s">
        <v>90</v>
      </c>
      <c r="AV306" s="13" t="s">
        <v>90</v>
      </c>
      <c r="AW306" s="13" t="s">
        <v>4</v>
      </c>
      <c r="AX306" s="13" t="s">
        <v>88</v>
      </c>
      <c r="AY306" s="207" t="s">
        <v>165</v>
      </c>
    </row>
    <row r="307" spans="1:65" s="2" customFormat="1" ht="24.2" customHeight="1">
      <c r="A307" s="34"/>
      <c r="B307" s="35"/>
      <c r="C307" s="208" t="s">
        <v>590</v>
      </c>
      <c r="D307" s="208" t="s">
        <v>322</v>
      </c>
      <c r="E307" s="209" t="s">
        <v>948</v>
      </c>
      <c r="F307" s="210" t="s">
        <v>949</v>
      </c>
      <c r="G307" s="211" t="s">
        <v>343</v>
      </c>
      <c r="H307" s="212">
        <v>23</v>
      </c>
      <c r="I307" s="213"/>
      <c r="J307" s="214">
        <f>ROUND(I307*H307,2)</f>
        <v>0</v>
      </c>
      <c r="K307" s="210" t="s">
        <v>171</v>
      </c>
      <c r="L307" s="215"/>
      <c r="M307" s="216" t="s">
        <v>79</v>
      </c>
      <c r="N307" s="217" t="s">
        <v>51</v>
      </c>
      <c r="O307" s="64"/>
      <c r="P307" s="187">
        <f>O307*H307</f>
        <v>0</v>
      </c>
      <c r="Q307" s="187">
        <v>1.7000000000000001E-4</v>
      </c>
      <c r="R307" s="187">
        <f>Q307*H307</f>
        <v>3.9100000000000003E-3</v>
      </c>
      <c r="S307" s="187">
        <v>0</v>
      </c>
      <c r="T307" s="18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375</v>
      </c>
      <c r="AT307" s="189" t="s">
        <v>322</v>
      </c>
      <c r="AU307" s="189" t="s">
        <v>90</v>
      </c>
      <c r="AY307" s="16" t="s">
        <v>165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6" t="s">
        <v>88</v>
      </c>
      <c r="BK307" s="190">
        <f>ROUND(I307*H307,2)</f>
        <v>0</v>
      </c>
      <c r="BL307" s="16" t="s">
        <v>270</v>
      </c>
      <c r="BM307" s="189" t="s">
        <v>2230</v>
      </c>
    </row>
    <row r="308" spans="1:65" s="13" customFormat="1">
      <c r="B308" s="196"/>
      <c r="C308" s="197"/>
      <c r="D308" s="198" t="s">
        <v>176</v>
      </c>
      <c r="E308" s="199" t="s">
        <v>79</v>
      </c>
      <c r="F308" s="200" t="s">
        <v>2206</v>
      </c>
      <c r="G308" s="197"/>
      <c r="H308" s="201">
        <v>20</v>
      </c>
      <c r="I308" s="202"/>
      <c r="J308" s="197"/>
      <c r="K308" s="197"/>
      <c r="L308" s="203"/>
      <c r="M308" s="204"/>
      <c r="N308" s="205"/>
      <c r="O308" s="205"/>
      <c r="P308" s="205"/>
      <c r="Q308" s="205"/>
      <c r="R308" s="205"/>
      <c r="S308" s="205"/>
      <c r="T308" s="206"/>
      <c r="AT308" s="207" t="s">
        <v>176</v>
      </c>
      <c r="AU308" s="207" t="s">
        <v>90</v>
      </c>
      <c r="AV308" s="13" t="s">
        <v>90</v>
      </c>
      <c r="AW308" s="13" t="s">
        <v>39</v>
      </c>
      <c r="AX308" s="13" t="s">
        <v>81</v>
      </c>
      <c r="AY308" s="207" t="s">
        <v>165</v>
      </c>
    </row>
    <row r="309" spans="1:65" s="13" customFormat="1">
      <c r="B309" s="196"/>
      <c r="C309" s="197"/>
      <c r="D309" s="198" t="s">
        <v>176</v>
      </c>
      <c r="E309" s="197"/>
      <c r="F309" s="200" t="s">
        <v>2229</v>
      </c>
      <c r="G309" s="197"/>
      <c r="H309" s="201">
        <v>23</v>
      </c>
      <c r="I309" s="202"/>
      <c r="J309" s="197"/>
      <c r="K309" s="197"/>
      <c r="L309" s="203"/>
      <c r="M309" s="204"/>
      <c r="N309" s="205"/>
      <c r="O309" s="205"/>
      <c r="P309" s="205"/>
      <c r="Q309" s="205"/>
      <c r="R309" s="205"/>
      <c r="S309" s="205"/>
      <c r="T309" s="206"/>
      <c r="AT309" s="207" t="s">
        <v>176</v>
      </c>
      <c r="AU309" s="207" t="s">
        <v>90</v>
      </c>
      <c r="AV309" s="13" t="s">
        <v>90</v>
      </c>
      <c r="AW309" s="13" t="s">
        <v>4</v>
      </c>
      <c r="AX309" s="13" t="s">
        <v>88</v>
      </c>
      <c r="AY309" s="207" t="s">
        <v>165</v>
      </c>
    </row>
    <row r="310" spans="1:65" s="2" customFormat="1" ht="44.25" customHeight="1">
      <c r="A310" s="34"/>
      <c r="B310" s="35"/>
      <c r="C310" s="178" t="s">
        <v>595</v>
      </c>
      <c r="D310" s="178" t="s">
        <v>167</v>
      </c>
      <c r="E310" s="179" t="s">
        <v>954</v>
      </c>
      <c r="F310" s="180" t="s">
        <v>955</v>
      </c>
      <c r="G310" s="181" t="s">
        <v>343</v>
      </c>
      <c r="H310" s="182">
        <v>35</v>
      </c>
      <c r="I310" s="183"/>
      <c r="J310" s="184">
        <f>ROUND(I310*H310,2)</f>
        <v>0</v>
      </c>
      <c r="K310" s="180" t="s">
        <v>171</v>
      </c>
      <c r="L310" s="39"/>
      <c r="M310" s="185" t="s">
        <v>79</v>
      </c>
      <c r="N310" s="186" t="s">
        <v>51</v>
      </c>
      <c r="O310" s="64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270</v>
      </c>
      <c r="AT310" s="189" t="s">
        <v>167</v>
      </c>
      <c r="AU310" s="189" t="s">
        <v>90</v>
      </c>
      <c r="AY310" s="16" t="s">
        <v>165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6" t="s">
        <v>88</v>
      </c>
      <c r="BK310" s="190">
        <f>ROUND(I310*H310,2)</f>
        <v>0</v>
      </c>
      <c r="BL310" s="16" t="s">
        <v>270</v>
      </c>
      <c r="BM310" s="189" t="s">
        <v>2231</v>
      </c>
    </row>
    <row r="311" spans="1:65" s="2" customFormat="1">
      <c r="A311" s="34"/>
      <c r="B311" s="35"/>
      <c r="C311" s="36"/>
      <c r="D311" s="191" t="s">
        <v>174</v>
      </c>
      <c r="E311" s="36"/>
      <c r="F311" s="192" t="s">
        <v>957</v>
      </c>
      <c r="G311" s="36"/>
      <c r="H311" s="36"/>
      <c r="I311" s="193"/>
      <c r="J311" s="36"/>
      <c r="K311" s="36"/>
      <c r="L311" s="39"/>
      <c r="M311" s="194"/>
      <c r="N311" s="195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6" t="s">
        <v>174</v>
      </c>
      <c r="AU311" s="16" t="s">
        <v>90</v>
      </c>
    </row>
    <row r="312" spans="1:65" s="2" customFormat="1" ht="24.2" customHeight="1">
      <c r="A312" s="34"/>
      <c r="B312" s="35"/>
      <c r="C312" s="208" t="s">
        <v>600</v>
      </c>
      <c r="D312" s="208" t="s">
        <v>322</v>
      </c>
      <c r="E312" s="209" t="s">
        <v>959</v>
      </c>
      <c r="F312" s="210" t="s">
        <v>960</v>
      </c>
      <c r="G312" s="211" t="s">
        <v>343</v>
      </c>
      <c r="H312" s="212">
        <v>40.25</v>
      </c>
      <c r="I312" s="213"/>
      <c r="J312" s="214">
        <f>ROUND(I312*H312,2)</f>
        <v>0</v>
      </c>
      <c r="K312" s="210" t="s">
        <v>171</v>
      </c>
      <c r="L312" s="215"/>
      <c r="M312" s="216" t="s">
        <v>79</v>
      </c>
      <c r="N312" s="217" t="s">
        <v>51</v>
      </c>
      <c r="O312" s="64"/>
      <c r="P312" s="187">
        <f>O312*H312</f>
        <v>0</v>
      </c>
      <c r="Q312" s="187">
        <v>3.4000000000000002E-4</v>
      </c>
      <c r="R312" s="187">
        <f>Q312*H312</f>
        <v>1.3685000000000001E-2</v>
      </c>
      <c r="S312" s="187">
        <v>0</v>
      </c>
      <c r="T312" s="18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9" t="s">
        <v>375</v>
      </c>
      <c r="AT312" s="189" t="s">
        <v>322</v>
      </c>
      <c r="AU312" s="189" t="s">
        <v>90</v>
      </c>
      <c r="AY312" s="16" t="s">
        <v>165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6" t="s">
        <v>88</v>
      </c>
      <c r="BK312" s="190">
        <f>ROUND(I312*H312,2)</f>
        <v>0</v>
      </c>
      <c r="BL312" s="16" t="s">
        <v>270</v>
      </c>
      <c r="BM312" s="189" t="s">
        <v>2232</v>
      </c>
    </row>
    <row r="313" spans="1:65" s="13" customFormat="1">
      <c r="B313" s="196"/>
      <c r="C313" s="197"/>
      <c r="D313" s="198" t="s">
        <v>176</v>
      </c>
      <c r="E313" s="199" t="s">
        <v>79</v>
      </c>
      <c r="F313" s="200" t="s">
        <v>2233</v>
      </c>
      <c r="G313" s="197"/>
      <c r="H313" s="201">
        <v>35</v>
      </c>
      <c r="I313" s="202"/>
      <c r="J313" s="197"/>
      <c r="K313" s="197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176</v>
      </c>
      <c r="AU313" s="207" t="s">
        <v>90</v>
      </c>
      <c r="AV313" s="13" t="s">
        <v>90</v>
      </c>
      <c r="AW313" s="13" t="s">
        <v>39</v>
      </c>
      <c r="AX313" s="13" t="s">
        <v>81</v>
      </c>
      <c r="AY313" s="207" t="s">
        <v>165</v>
      </c>
    </row>
    <row r="314" spans="1:65" s="13" customFormat="1">
      <c r="B314" s="196"/>
      <c r="C314" s="197"/>
      <c r="D314" s="198" t="s">
        <v>176</v>
      </c>
      <c r="E314" s="197"/>
      <c r="F314" s="200" t="s">
        <v>2234</v>
      </c>
      <c r="G314" s="197"/>
      <c r="H314" s="201">
        <v>40.25</v>
      </c>
      <c r="I314" s="202"/>
      <c r="J314" s="197"/>
      <c r="K314" s="197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176</v>
      </c>
      <c r="AU314" s="207" t="s">
        <v>90</v>
      </c>
      <c r="AV314" s="13" t="s">
        <v>90</v>
      </c>
      <c r="AW314" s="13" t="s">
        <v>4</v>
      </c>
      <c r="AX314" s="13" t="s">
        <v>88</v>
      </c>
      <c r="AY314" s="207" t="s">
        <v>165</v>
      </c>
    </row>
    <row r="315" spans="1:65" s="2" customFormat="1" ht="33" customHeight="1">
      <c r="A315" s="34"/>
      <c r="B315" s="35"/>
      <c r="C315" s="178" t="s">
        <v>605</v>
      </c>
      <c r="D315" s="178" t="s">
        <v>167</v>
      </c>
      <c r="E315" s="179" t="s">
        <v>974</v>
      </c>
      <c r="F315" s="180" t="s">
        <v>975</v>
      </c>
      <c r="G315" s="181" t="s">
        <v>232</v>
      </c>
      <c r="H315" s="182">
        <v>1</v>
      </c>
      <c r="I315" s="183"/>
      <c r="J315" s="184">
        <f>ROUND(I315*H315,2)</f>
        <v>0</v>
      </c>
      <c r="K315" s="180" t="s">
        <v>171</v>
      </c>
      <c r="L315" s="39"/>
      <c r="M315" s="185" t="s">
        <v>79</v>
      </c>
      <c r="N315" s="186" t="s">
        <v>51</v>
      </c>
      <c r="O315" s="64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9" t="s">
        <v>270</v>
      </c>
      <c r="AT315" s="189" t="s">
        <v>167</v>
      </c>
      <c r="AU315" s="189" t="s">
        <v>90</v>
      </c>
      <c r="AY315" s="16" t="s">
        <v>165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6" t="s">
        <v>88</v>
      </c>
      <c r="BK315" s="190">
        <f>ROUND(I315*H315,2)</f>
        <v>0</v>
      </c>
      <c r="BL315" s="16" t="s">
        <v>270</v>
      </c>
      <c r="BM315" s="189" t="s">
        <v>2235</v>
      </c>
    </row>
    <row r="316" spans="1:65" s="2" customFormat="1">
      <c r="A316" s="34"/>
      <c r="B316" s="35"/>
      <c r="C316" s="36"/>
      <c r="D316" s="191" t="s">
        <v>174</v>
      </c>
      <c r="E316" s="36"/>
      <c r="F316" s="192" t="s">
        <v>977</v>
      </c>
      <c r="G316" s="36"/>
      <c r="H316" s="36"/>
      <c r="I316" s="193"/>
      <c r="J316" s="36"/>
      <c r="K316" s="36"/>
      <c r="L316" s="39"/>
      <c r="M316" s="194"/>
      <c r="N316" s="195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6" t="s">
        <v>174</v>
      </c>
      <c r="AU316" s="16" t="s">
        <v>90</v>
      </c>
    </row>
    <row r="317" spans="1:65" s="2" customFormat="1" ht="24.2" customHeight="1">
      <c r="A317" s="34"/>
      <c r="B317" s="35"/>
      <c r="C317" s="208" t="s">
        <v>610</v>
      </c>
      <c r="D317" s="208" t="s">
        <v>322</v>
      </c>
      <c r="E317" s="209" t="s">
        <v>2236</v>
      </c>
      <c r="F317" s="210" t="s">
        <v>2237</v>
      </c>
      <c r="G317" s="211" t="s">
        <v>232</v>
      </c>
      <c r="H317" s="212">
        <v>1</v>
      </c>
      <c r="I317" s="213"/>
      <c r="J317" s="214">
        <f>ROUND(I317*H317,2)</f>
        <v>0</v>
      </c>
      <c r="K317" s="210" t="s">
        <v>79</v>
      </c>
      <c r="L317" s="215"/>
      <c r="M317" s="216" t="s">
        <v>79</v>
      </c>
      <c r="N317" s="217" t="s">
        <v>51</v>
      </c>
      <c r="O317" s="64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375</v>
      </c>
      <c r="AT317" s="189" t="s">
        <v>322</v>
      </c>
      <c r="AU317" s="189" t="s">
        <v>90</v>
      </c>
      <c r="AY317" s="16" t="s">
        <v>165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6" t="s">
        <v>88</v>
      </c>
      <c r="BK317" s="190">
        <f>ROUND(I317*H317,2)</f>
        <v>0</v>
      </c>
      <c r="BL317" s="16" t="s">
        <v>270</v>
      </c>
      <c r="BM317" s="189" t="s">
        <v>2238</v>
      </c>
    </row>
    <row r="318" spans="1:65" s="13" customFormat="1">
      <c r="B318" s="196"/>
      <c r="C318" s="197"/>
      <c r="D318" s="198" t="s">
        <v>176</v>
      </c>
      <c r="E318" s="199" t="s">
        <v>79</v>
      </c>
      <c r="F318" s="200" t="s">
        <v>2222</v>
      </c>
      <c r="G318" s="197"/>
      <c r="H318" s="201">
        <v>1</v>
      </c>
      <c r="I318" s="202"/>
      <c r="J318" s="197"/>
      <c r="K318" s="197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176</v>
      </c>
      <c r="AU318" s="207" t="s">
        <v>90</v>
      </c>
      <c r="AV318" s="13" t="s">
        <v>90</v>
      </c>
      <c r="AW318" s="13" t="s">
        <v>39</v>
      </c>
      <c r="AX318" s="13" t="s">
        <v>81</v>
      </c>
      <c r="AY318" s="207" t="s">
        <v>165</v>
      </c>
    </row>
    <row r="319" spans="1:65" s="2" customFormat="1" ht="33" customHeight="1">
      <c r="A319" s="34"/>
      <c r="B319" s="35"/>
      <c r="C319" s="178" t="s">
        <v>617</v>
      </c>
      <c r="D319" s="178" t="s">
        <v>167</v>
      </c>
      <c r="E319" s="179" t="s">
        <v>987</v>
      </c>
      <c r="F319" s="180" t="s">
        <v>988</v>
      </c>
      <c r="G319" s="181" t="s">
        <v>232</v>
      </c>
      <c r="H319" s="182">
        <v>1</v>
      </c>
      <c r="I319" s="183"/>
      <c r="J319" s="184">
        <f>ROUND(I319*H319,2)</f>
        <v>0</v>
      </c>
      <c r="K319" s="180" t="s">
        <v>171</v>
      </c>
      <c r="L319" s="39"/>
      <c r="M319" s="185" t="s">
        <v>79</v>
      </c>
      <c r="N319" s="186" t="s">
        <v>51</v>
      </c>
      <c r="O319" s="64"/>
      <c r="P319" s="187">
        <f>O319*H319</f>
        <v>0</v>
      </c>
      <c r="Q319" s="187">
        <v>0</v>
      </c>
      <c r="R319" s="187">
        <f>Q319*H319</f>
        <v>0</v>
      </c>
      <c r="S319" s="187">
        <v>0</v>
      </c>
      <c r="T319" s="18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9" t="s">
        <v>270</v>
      </c>
      <c r="AT319" s="189" t="s">
        <v>167</v>
      </c>
      <c r="AU319" s="189" t="s">
        <v>90</v>
      </c>
      <c r="AY319" s="16" t="s">
        <v>165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6" t="s">
        <v>88</v>
      </c>
      <c r="BK319" s="190">
        <f>ROUND(I319*H319,2)</f>
        <v>0</v>
      </c>
      <c r="BL319" s="16" t="s">
        <v>270</v>
      </c>
      <c r="BM319" s="189" t="s">
        <v>2239</v>
      </c>
    </row>
    <row r="320" spans="1:65" s="2" customFormat="1">
      <c r="A320" s="34"/>
      <c r="B320" s="35"/>
      <c r="C320" s="36"/>
      <c r="D320" s="191" t="s">
        <v>174</v>
      </c>
      <c r="E320" s="36"/>
      <c r="F320" s="192" t="s">
        <v>990</v>
      </c>
      <c r="G320" s="36"/>
      <c r="H320" s="36"/>
      <c r="I320" s="193"/>
      <c r="J320" s="36"/>
      <c r="K320" s="36"/>
      <c r="L320" s="39"/>
      <c r="M320" s="194"/>
      <c r="N320" s="195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6" t="s">
        <v>174</v>
      </c>
      <c r="AU320" s="16" t="s">
        <v>90</v>
      </c>
    </row>
    <row r="321" spans="1:65" s="2" customFormat="1" ht="16.5" customHeight="1">
      <c r="A321" s="34"/>
      <c r="B321" s="35"/>
      <c r="C321" s="208" t="s">
        <v>626</v>
      </c>
      <c r="D321" s="208" t="s">
        <v>322</v>
      </c>
      <c r="E321" s="209" t="s">
        <v>992</v>
      </c>
      <c r="F321" s="210" t="s">
        <v>993</v>
      </c>
      <c r="G321" s="211" t="s">
        <v>232</v>
      </c>
      <c r="H321" s="212">
        <v>1</v>
      </c>
      <c r="I321" s="213"/>
      <c r="J321" s="214">
        <f>ROUND(I321*H321,2)</f>
        <v>0</v>
      </c>
      <c r="K321" s="210" t="s">
        <v>79</v>
      </c>
      <c r="L321" s="215"/>
      <c r="M321" s="216" t="s">
        <v>79</v>
      </c>
      <c r="N321" s="217" t="s">
        <v>51</v>
      </c>
      <c r="O321" s="64"/>
      <c r="P321" s="187">
        <f>O321*H321</f>
        <v>0</v>
      </c>
      <c r="Q321" s="187">
        <v>2.7999999999999998E-4</v>
      </c>
      <c r="R321" s="187">
        <f>Q321*H321</f>
        <v>2.7999999999999998E-4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375</v>
      </c>
      <c r="AT321" s="189" t="s">
        <v>322</v>
      </c>
      <c r="AU321" s="189" t="s">
        <v>90</v>
      </c>
      <c r="AY321" s="16" t="s">
        <v>165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6" t="s">
        <v>88</v>
      </c>
      <c r="BK321" s="190">
        <f>ROUND(I321*H321,2)</f>
        <v>0</v>
      </c>
      <c r="BL321" s="16" t="s">
        <v>270</v>
      </c>
      <c r="BM321" s="189" t="s">
        <v>2240</v>
      </c>
    </row>
    <row r="322" spans="1:65" s="13" customFormat="1">
      <c r="B322" s="196"/>
      <c r="C322" s="197"/>
      <c r="D322" s="198" t="s">
        <v>176</v>
      </c>
      <c r="E322" s="199" t="s">
        <v>79</v>
      </c>
      <c r="F322" s="200" t="s">
        <v>864</v>
      </c>
      <c r="G322" s="197"/>
      <c r="H322" s="201">
        <v>1</v>
      </c>
      <c r="I322" s="202"/>
      <c r="J322" s="197"/>
      <c r="K322" s="197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176</v>
      </c>
      <c r="AU322" s="207" t="s">
        <v>90</v>
      </c>
      <c r="AV322" s="13" t="s">
        <v>90</v>
      </c>
      <c r="AW322" s="13" t="s">
        <v>39</v>
      </c>
      <c r="AX322" s="13" t="s">
        <v>81</v>
      </c>
      <c r="AY322" s="207" t="s">
        <v>165</v>
      </c>
    </row>
    <row r="323" spans="1:65" s="2" customFormat="1" ht="37.9" customHeight="1">
      <c r="A323" s="34"/>
      <c r="B323" s="35"/>
      <c r="C323" s="178" t="s">
        <v>632</v>
      </c>
      <c r="D323" s="178" t="s">
        <v>167</v>
      </c>
      <c r="E323" s="179" t="s">
        <v>996</v>
      </c>
      <c r="F323" s="180" t="s">
        <v>997</v>
      </c>
      <c r="G323" s="181" t="s">
        <v>232</v>
      </c>
      <c r="H323" s="182">
        <v>1</v>
      </c>
      <c r="I323" s="183"/>
      <c r="J323" s="184">
        <f>ROUND(I323*H323,2)</f>
        <v>0</v>
      </c>
      <c r="K323" s="180" t="s">
        <v>171</v>
      </c>
      <c r="L323" s="39"/>
      <c r="M323" s="185" t="s">
        <v>79</v>
      </c>
      <c r="N323" s="186" t="s">
        <v>51</v>
      </c>
      <c r="O323" s="64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9" t="s">
        <v>270</v>
      </c>
      <c r="AT323" s="189" t="s">
        <v>167</v>
      </c>
      <c r="AU323" s="189" t="s">
        <v>90</v>
      </c>
      <c r="AY323" s="16" t="s">
        <v>165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6" t="s">
        <v>88</v>
      </c>
      <c r="BK323" s="190">
        <f>ROUND(I323*H323,2)</f>
        <v>0</v>
      </c>
      <c r="BL323" s="16" t="s">
        <v>270</v>
      </c>
      <c r="BM323" s="189" t="s">
        <v>2241</v>
      </c>
    </row>
    <row r="324" spans="1:65" s="2" customFormat="1">
      <c r="A324" s="34"/>
      <c r="B324" s="35"/>
      <c r="C324" s="36"/>
      <c r="D324" s="191" t="s">
        <v>174</v>
      </c>
      <c r="E324" s="36"/>
      <c r="F324" s="192" t="s">
        <v>999</v>
      </c>
      <c r="G324" s="36"/>
      <c r="H324" s="36"/>
      <c r="I324" s="193"/>
      <c r="J324" s="36"/>
      <c r="K324" s="36"/>
      <c r="L324" s="39"/>
      <c r="M324" s="194"/>
      <c r="N324" s="195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6" t="s">
        <v>174</v>
      </c>
      <c r="AU324" s="16" t="s">
        <v>90</v>
      </c>
    </row>
    <row r="325" spans="1:65" s="2" customFormat="1" ht="24.2" customHeight="1">
      <c r="A325" s="34"/>
      <c r="B325" s="35"/>
      <c r="C325" s="208" t="s">
        <v>637</v>
      </c>
      <c r="D325" s="208" t="s">
        <v>322</v>
      </c>
      <c r="E325" s="209" t="s">
        <v>1001</v>
      </c>
      <c r="F325" s="210" t="s">
        <v>1002</v>
      </c>
      <c r="G325" s="211" t="s">
        <v>232</v>
      </c>
      <c r="H325" s="212">
        <v>1</v>
      </c>
      <c r="I325" s="213"/>
      <c r="J325" s="214">
        <f>ROUND(I325*H325,2)</f>
        <v>0</v>
      </c>
      <c r="K325" s="210" t="s">
        <v>171</v>
      </c>
      <c r="L325" s="215"/>
      <c r="M325" s="216" t="s">
        <v>79</v>
      </c>
      <c r="N325" s="217" t="s">
        <v>51</v>
      </c>
      <c r="O325" s="64"/>
      <c r="P325" s="187">
        <f>O325*H325</f>
        <v>0</v>
      </c>
      <c r="Q325" s="187">
        <v>9.0000000000000006E-5</v>
      </c>
      <c r="R325" s="187">
        <f>Q325*H325</f>
        <v>9.0000000000000006E-5</v>
      </c>
      <c r="S325" s="187">
        <v>0</v>
      </c>
      <c r="T325" s="18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9" t="s">
        <v>375</v>
      </c>
      <c r="AT325" s="189" t="s">
        <v>322</v>
      </c>
      <c r="AU325" s="189" t="s">
        <v>90</v>
      </c>
      <c r="AY325" s="16" t="s">
        <v>165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6" t="s">
        <v>88</v>
      </c>
      <c r="BK325" s="190">
        <f>ROUND(I325*H325,2)</f>
        <v>0</v>
      </c>
      <c r="BL325" s="16" t="s">
        <v>270</v>
      </c>
      <c r="BM325" s="189" t="s">
        <v>2242</v>
      </c>
    </row>
    <row r="326" spans="1:65" s="13" customFormat="1">
      <c r="B326" s="196"/>
      <c r="C326" s="197"/>
      <c r="D326" s="198" t="s">
        <v>176</v>
      </c>
      <c r="E326" s="199" t="s">
        <v>79</v>
      </c>
      <c r="F326" s="200" t="s">
        <v>864</v>
      </c>
      <c r="G326" s="197"/>
      <c r="H326" s="201">
        <v>1</v>
      </c>
      <c r="I326" s="202"/>
      <c r="J326" s="197"/>
      <c r="K326" s="197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176</v>
      </c>
      <c r="AU326" s="207" t="s">
        <v>90</v>
      </c>
      <c r="AV326" s="13" t="s">
        <v>90</v>
      </c>
      <c r="AW326" s="13" t="s">
        <v>39</v>
      </c>
      <c r="AX326" s="13" t="s">
        <v>81</v>
      </c>
      <c r="AY326" s="207" t="s">
        <v>165</v>
      </c>
    </row>
    <row r="327" spans="1:65" s="2" customFormat="1" ht="24.2" customHeight="1">
      <c r="A327" s="34"/>
      <c r="B327" s="35"/>
      <c r="C327" s="178" t="s">
        <v>643</v>
      </c>
      <c r="D327" s="178" t="s">
        <v>167</v>
      </c>
      <c r="E327" s="179" t="s">
        <v>1016</v>
      </c>
      <c r="F327" s="180" t="s">
        <v>1017</v>
      </c>
      <c r="G327" s="181" t="s">
        <v>232</v>
      </c>
      <c r="H327" s="182">
        <v>1</v>
      </c>
      <c r="I327" s="183"/>
      <c r="J327" s="184">
        <f>ROUND(I327*H327,2)</f>
        <v>0</v>
      </c>
      <c r="K327" s="180" t="s">
        <v>171</v>
      </c>
      <c r="L327" s="39"/>
      <c r="M327" s="185" t="s">
        <v>79</v>
      </c>
      <c r="N327" s="186" t="s">
        <v>51</v>
      </c>
      <c r="O327" s="64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270</v>
      </c>
      <c r="AT327" s="189" t="s">
        <v>167</v>
      </c>
      <c r="AU327" s="189" t="s">
        <v>90</v>
      </c>
      <c r="AY327" s="16" t="s">
        <v>165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6" t="s">
        <v>88</v>
      </c>
      <c r="BK327" s="190">
        <f>ROUND(I327*H327,2)</f>
        <v>0</v>
      </c>
      <c r="BL327" s="16" t="s">
        <v>270</v>
      </c>
      <c r="BM327" s="189" t="s">
        <v>2243</v>
      </c>
    </row>
    <row r="328" spans="1:65" s="2" customFormat="1">
      <c r="A328" s="34"/>
      <c r="B328" s="35"/>
      <c r="C328" s="36"/>
      <c r="D328" s="191" t="s">
        <v>174</v>
      </c>
      <c r="E328" s="36"/>
      <c r="F328" s="192" t="s">
        <v>1019</v>
      </c>
      <c r="G328" s="36"/>
      <c r="H328" s="36"/>
      <c r="I328" s="193"/>
      <c r="J328" s="36"/>
      <c r="K328" s="36"/>
      <c r="L328" s="39"/>
      <c r="M328" s="194"/>
      <c r="N328" s="195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6" t="s">
        <v>174</v>
      </c>
      <c r="AU328" s="16" t="s">
        <v>90</v>
      </c>
    </row>
    <row r="329" spans="1:65" s="2" customFormat="1" ht="16.5" customHeight="1">
      <c r="A329" s="34"/>
      <c r="B329" s="35"/>
      <c r="C329" s="208" t="s">
        <v>646</v>
      </c>
      <c r="D329" s="208" t="s">
        <v>322</v>
      </c>
      <c r="E329" s="209" t="s">
        <v>1021</v>
      </c>
      <c r="F329" s="210" t="s">
        <v>1022</v>
      </c>
      <c r="G329" s="211" t="s">
        <v>232</v>
      </c>
      <c r="H329" s="212">
        <v>1</v>
      </c>
      <c r="I329" s="213"/>
      <c r="J329" s="214">
        <f>ROUND(I329*H329,2)</f>
        <v>0</v>
      </c>
      <c r="K329" s="210" t="s">
        <v>79</v>
      </c>
      <c r="L329" s="215"/>
      <c r="M329" s="216" t="s">
        <v>79</v>
      </c>
      <c r="N329" s="217" t="s">
        <v>51</v>
      </c>
      <c r="O329" s="64"/>
      <c r="P329" s="187">
        <f>O329*H329</f>
        <v>0</v>
      </c>
      <c r="Q329" s="187">
        <v>3.2000000000000003E-4</v>
      </c>
      <c r="R329" s="187">
        <f>Q329*H329</f>
        <v>3.2000000000000003E-4</v>
      </c>
      <c r="S329" s="187">
        <v>0</v>
      </c>
      <c r="T329" s="18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375</v>
      </c>
      <c r="AT329" s="189" t="s">
        <v>322</v>
      </c>
      <c r="AU329" s="189" t="s">
        <v>90</v>
      </c>
      <c r="AY329" s="16" t="s">
        <v>165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6" t="s">
        <v>88</v>
      </c>
      <c r="BK329" s="190">
        <f>ROUND(I329*H329,2)</f>
        <v>0</v>
      </c>
      <c r="BL329" s="16" t="s">
        <v>270</v>
      </c>
      <c r="BM329" s="189" t="s">
        <v>2244</v>
      </c>
    </row>
    <row r="330" spans="1:65" s="13" customFormat="1">
      <c r="B330" s="196"/>
      <c r="C330" s="197"/>
      <c r="D330" s="198" t="s">
        <v>176</v>
      </c>
      <c r="E330" s="199" t="s">
        <v>79</v>
      </c>
      <c r="F330" s="200" t="s">
        <v>2222</v>
      </c>
      <c r="G330" s="197"/>
      <c r="H330" s="201">
        <v>1</v>
      </c>
      <c r="I330" s="202"/>
      <c r="J330" s="197"/>
      <c r="K330" s="197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176</v>
      </c>
      <c r="AU330" s="207" t="s">
        <v>90</v>
      </c>
      <c r="AV330" s="13" t="s">
        <v>90</v>
      </c>
      <c r="AW330" s="13" t="s">
        <v>39</v>
      </c>
      <c r="AX330" s="13" t="s">
        <v>81</v>
      </c>
      <c r="AY330" s="207" t="s">
        <v>165</v>
      </c>
    </row>
    <row r="331" spans="1:65" s="2" customFormat="1" ht="37.9" customHeight="1">
      <c r="A331" s="34"/>
      <c r="B331" s="35"/>
      <c r="C331" s="178" t="s">
        <v>652</v>
      </c>
      <c r="D331" s="178" t="s">
        <v>167</v>
      </c>
      <c r="E331" s="179" t="s">
        <v>1029</v>
      </c>
      <c r="F331" s="180" t="s">
        <v>1030</v>
      </c>
      <c r="G331" s="181" t="s">
        <v>232</v>
      </c>
      <c r="H331" s="182">
        <v>3</v>
      </c>
      <c r="I331" s="183"/>
      <c r="J331" s="184">
        <f>ROUND(I331*H331,2)</f>
        <v>0</v>
      </c>
      <c r="K331" s="180" t="s">
        <v>171</v>
      </c>
      <c r="L331" s="39"/>
      <c r="M331" s="185" t="s">
        <v>79</v>
      </c>
      <c r="N331" s="186" t="s">
        <v>51</v>
      </c>
      <c r="O331" s="64"/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9" t="s">
        <v>270</v>
      </c>
      <c r="AT331" s="189" t="s">
        <v>167</v>
      </c>
      <c r="AU331" s="189" t="s">
        <v>90</v>
      </c>
      <c r="AY331" s="16" t="s">
        <v>165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16" t="s">
        <v>88</v>
      </c>
      <c r="BK331" s="190">
        <f>ROUND(I331*H331,2)</f>
        <v>0</v>
      </c>
      <c r="BL331" s="16" t="s">
        <v>270</v>
      </c>
      <c r="BM331" s="189" t="s">
        <v>2245</v>
      </c>
    </row>
    <row r="332" spans="1:65" s="2" customFormat="1">
      <c r="A332" s="34"/>
      <c r="B332" s="35"/>
      <c r="C332" s="36"/>
      <c r="D332" s="191" t="s">
        <v>174</v>
      </c>
      <c r="E332" s="36"/>
      <c r="F332" s="192" t="s">
        <v>1032</v>
      </c>
      <c r="G332" s="36"/>
      <c r="H332" s="36"/>
      <c r="I332" s="193"/>
      <c r="J332" s="36"/>
      <c r="K332" s="36"/>
      <c r="L332" s="39"/>
      <c r="M332" s="194"/>
      <c r="N332" s="195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6" t="s">
        <v>174</v>
      </c>
      <c r="AU332" s="16" t="s">
        <v>90</v>
      </c>
    </row>
    <row r="333" spans="1:65" s="2" customFormat="1" ht="24.2" customHeight="1">
      <c r="A333" s="34"/>
      <c r="B333" s="35"/>
      <c r="C333" s="208" t="s">
        <v>657</v>
      </c>
      <c r="D333" s="208" t="s">
        <v>322</v>
      </c>
      <c r="E333" s="209" t="s">
        <v>1034</v>
      </c>
      <c r="F333" s="210" t="s">
        <v>1035</v>
      </c>
      <c r="G333" s="211" t="s">
        <v>232</v>
      </c>
      <c r="H333" s="212">
        <v>3</v>
      </c>
      <c r="I333" s="213"/>
      <c r="J333" s="214">
        <f>ROUND(I333*H333,2)</f>
        <v>0</v>
      </c>
      <c r="K333" s="210" t="s">
        <v>79</v>
      </c>
      <c r="L333" s="215"/>
      <c r="M333" s="216" t="s">
        <v>79</v>
      </c>
      <c r="N333" s="217" t="s">
        <v>51</v>
      </c>
      <c r="O333" s="64"/>
      <c r="P333" s="187">
        <f>O333*H333</f>
        <v>0</v>
      </c>
      <c r="Q333" s="187">
        <v>6.0000000000000002E-5</v>
      </c>
      <c r="R333" s="187">
        <f>Q333*H333</f>
        <v>1.8000000000000001E-4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375</v>
      </c>
      <c r="AT333" s="189" t="s">
        <v>322</v>
      </c>
      <c r="AU333" s="189" t="s">
        <v>90</v>
      </c>
      <c r="AY333" s="16" t="s">
        <v>165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6" t="s">
        <v>88</v>
      </c>
      <c r="BK333" s="190">
        <f>ROUND(I333*H333,2)</f>
        <v>0</v>
      </c>
      <c r="BL333" s="16" t="s">
        <v>270</v>
      </c>
      <c r="BM333" s="189" t="s">
        <v>2246</v>
      </c>
    </row>
    <row r="334" spans="1:65" s="13" customFormat="1">
      <c r="B334" s="196"/>
      <c r="C334" s="197"/>
      <c r="D334" s="198" t="s">
        <v>176</v>
      </c>
      <c r="E334" s="199" t="s">
        <v>79</v>
      </c>
      <c r="F334" s="200" t="s">
        <v>1004</v>
      </c>
      <c r="G334" s="197"/>
      <c r="H334" s="201">
        <v>3</v>
      </c>
      <c r="I334" s="202"/>
      <c r="J334" s="197"/>
      <c r="K334" s="197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176</v>
      </c>
      <c r="AU334" s="207" t="s">
        <v>90</v>
      </c>
      <c r="AV334" s="13" t="s">
        <v>90</v>
      </c>
      <c r="AW334" s="13" t="s">
        <v>39</v>
      </c>
      <c r="AX334" s="13" t="s">
        <v>81</v>
      </c>
      <c r="AY334" s="207" t="s">
        <v>165</v>
      </c>
    </row>
    <row r="335" spans="1:65" s="2" customFormat="1" ht="16.5" customHeight="1">
      <c r="A335" s="34"/>
      <c r="B335" s="35"/>
      <c r="C335" s="208" t="s">
        <v>661</v>
      </c>
      <c r="D335" s="208" t="s">
        <v>322</v>
      </c>
      <c r="E335" s="209" t="s">
        <v>1038</v>
      </c>
      <c r="F335" s="210" t="s">
        <v>1039</v>
      </c>
      <c r="G335" s="211" t="s">
        <v>232</v>
      </c>
      <c r="H335" s="212">
        <v>4</v>
      </c>
      <c r="I335" s="213"/>
      <c r="J335" s="214">
        <f>ROUND(I335*H335,2)</f>
        <v>0</v>
      </c>
      <c r="K335" s="210" t="s">
        <v>79</v>
      </c>
      <c r="L335" s="215"/>
      <c r="M335" s="216" t="s">
        <v>79</v>
      </c>
      <c r="N335" s="217" t="s">
        <v>51</v>
      </c>
      <c r="O335" s="64"/>
      <c r="P335" s="187">
        <f>O335*H335</f>
        <v>0</v>
      </c>
      <c r="Q335" s="187">
        <v>1.0000000000000001E-5</v>
      </c>
      <c r="R335" s="187">
        <f>Q335*H335</f>
        <v>4.0000000000000003E-5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375</v>
      </c>
      <c r="AT335" s="189" t="s">
        <v>322</v>
      </c>
      <c r="AU335" s="189" t="s">
        <v>90</v>
      </c>
      <c r="AY335" s="16" t="s">
        <v>165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6" t="s">
        <v>88</v>
      </c>
      <c r="BK335" s="190">
        <f>ROUND(I335*H335,2)</f>
        <v>0</v>
      </c>
      <c r="BL335" s="16" t="s">
        <v>270</v>
      </c>
      <c r="BM335" s="189" t="s">
        <v>2247</v>
      </c>
    </row>
    <row r="336" spans="1:65" s="13" customFormat="1">
      <c r="B336" s="196"/>
      <c r="C336" s="197"/>
      <c r="D336" s="198" t="s">
        <v>176</v>
      </c>
      <c r="E336" s="199" t="s">
        <v>79</v>
      </c>
      <c r="F336" s="200" t="s">
        <v>1014</v>
      </c>
      <c r="G336" s="197"/>
      <c r="H336" s="201">
        <v>4</v>
      </c>
      <c r="I336" s="202"/>
      <c r="J336" s="197"/>
      <c r="K336" s="197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176</v>
      </c>
      <c r="AU336" s="207" t="s">
        <v>90</v>
      </c>
      <c r="AV336" s="13" t="s">
        <v>90</v>
      </c>
      <c r="AW336" s="13" t="s">
        <v>39</v>
      </c>
      <c r="AX336" s="13" t="s">
        <v>81</v>
      </c>
      <c r="AY336" s="207" t="s">
        <v>165</v>
      </c>
    </row>
    <row r="337" spans="1:65" s="2" customFormat="1" ht="24.2" customHeight="1">
      <c r="A337" s="34"/>
      <c r="B337" s="35"/>
      <c r="C337" s="178" t="s">
        <v>667</v>
      </c>
      <c r="D337" s="178" t="s">
        <v>167</v>
      </c>
      <c r="E337" s="179" t="s">
        <v>1064</v>
      </c>
      <c r="F337" s="180" t="s">
        <v>1065</v>
      </c>
      <c r="G337" s="181" t="s">
        <v>232</v>
      </c>
      <c r="H337" s="182">
        <v>3</v>
      </c>
      <c r="I337" s="183"/>
      <c r="J337" s="184">
        <f>ROUND(I337*H337,2)</f>
        <v>0</v>
      </c>
      <c r="K337" s="180" t="s">
        <v>171</v>
      </c>
      <c r="L337" s="39"/>
      <c r="M337" s="185" t="s">
        <v>79</v>
      </c>
      <c r="N337" s="186" t="s">
        <v>51</v>
      </c>
      <c r="O337" s="64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9" t="s">
        <v>270</v>
      </c>
      <c r="AT337" s="189" t="s">
        <v>167</v>
      </c>
      <c r="AU337" s="189" t="s">
        <v>90</v>
      </c>
      <c r="AY337" s="16" t="s">
        <v>165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6" t="s">
        <v>88</v>
      </c>
      <c r="BK337" s="190">
        <f>ROUND(I337*H337,2)</f>
        <v>0</v>
      </c>
      <c r="BL337" s="16" t="s">
        <v>270</v>
      </c>
      <c r="BM337" s="189" t="s">
        <v>2248</v>
      </c>
    </row>
    <row r="338" spans="1:65" s="2" customFormat="1">
      <c r="A338" s="34"/>
      <c r="B338" s="35"/>
      <c r="C338" s="36"/>
      <c r="D338" s="191" t="s">
        <v>174</v>
      </c>
      <c r="E338" s="36"/>
      <c r="F338" s="192" t="s">
        <v>1067</v>
      </c>
      <c r="G338" s="36"/>
      <c r="H338" s="36"/>
      <c r="I338" s="193"/>
      <c r="J338" s="36"/>
      <c r="K338" s="36"/>
      <c r="L338" s="39"/>
      <c r="M338" s="194"/>
      <c r="N338" s="195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6" t="s">
        <v>174</v>
      </c>
      <c r="AU338" s="16" t="s">
        <v>90</v>
      </c>
    </row>
    <row r="339" spans="1:65" s="2" customFormat="1" ht="16.5" customHeight="1">
      <c r="A339" s="34"/>
      <c r="B339" s="35"/>
      <c r="C339" s="208" t="s">
        <v>670</v>
      </c>
      <c r="D339" s="208" t="s">
        <v>322</v>
      </c>
      <c r="E339" s="209" t="s">
        <v>1078</v>
      </c>
      <c r="F339" s="210" t="s">
        <v>1079</v>
      </c>
      <c r="G339" s="211" t="s">
        <v>232</v>
      </c>
      <c r="H339" s="212">
        <v>2</v>
      </c>
      <c r="I339" s="213"/>
      <c r="J339" s="214">
        <f>ROUND(I339*H339,2)</f>
        <v>0</v>
      </c>
      <c r="K339" s="210" t="s">
        <v>79</v>
      </c>
      <c r="L339" s="215"/>
      <c r="M339" s="216" t="s">
        <v>79</v>
      </c>
      <c r="N339" s="217" t="s">
        <v>51</v>
      </c>
      <c r="O339" s="64"/>
      <c r="P339" s="187">
        <f>O339*H339</f>
        <v>0</v>
      </c>
      <c r="Q339" s="187">
        <v>0</v>
      </c>
      <c r="R339" s="187">
        <f>Q339*H339</f>
        <v>0</v>
      </c>
      <c r="S339" s="187">
        <v>0</v>
      </c>
      <c r="T339" s="18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9" t="s">
        <v>375</v>
      </c>
      <c r="AT339" s="189" t="s">
        <v>322</v>
      </c>
      <c r="AU339" s="189" t="s">
        <v>90</v>
      </c>
      <c r="AY339" s="16" t="s">
        <v>165</v>
      </c>
      <c r="BE339" s="190">
        <f>IF(N339="základní",J339,0)</f>
        <v>0</v>
      </c>
      <c r="BF339" s="190">
        <f>IF(N339="snížená",J339,0)</f>
        <v>0</v>
      </c>
      <c r="BG339" s="190">
        <f>IF(N339="zákl. přenesená",J339,0)</f>
        <v>0</v>
      </c>
      <c r="BH339" s="190">
        <f>IF(N339="sníž. přenesená",J339,0)</f>
        <v>0</v>
      </c>
      <c r="BI339" s="190">
        <f>IF(N339="nulová",J339,0)</f>
        <v>0</v>
      </c>
      <c r="BJ339" s="16" t="s">
        <v>88</v>
      </c>
      <c r="BK339" s="190">
        <f>ROUND(I339*H339,2)</f>
        <v>0</v>
      </c>
      <c r="BL339" s="16" t="s">
        <v>270</v>
      </c>
      <c r="BM339" s="189" t="s">
        <v>2249</v>
      </c>
    </row>
    <row r="340" spans="1:65" s="13" customFormat="1">
      <c r="B340" s="196"/>
      <c r="C340" s="197"/>
      <c r="D340" s="198" t="s">
        <v>176</v>
      </c>
      <c r="E340" s="199" t="s">
        <v>79</v>
      </c>
      <c r="F340" s="200" t="s">
        <v>1072</v>
      </c>
      <c r="G340" s="197"/>
      <c r="H340" s="201">
        <v>2</v>
      </c>
      <c r="I340" s="202"/>
      <c r="J340" s="197"/>
      <c r="K340" s="197"/>
      <c r="L340" s="203"/>
      <c r="M340" s="204"/>
      <c r="N340" s="205"/>
      <c r="O340" s="205"/>
      <c r="P340" s="205"/>
      <c r="Q340" s="205"/>
      <c r="R340" s="205"/>
      <c r="S340" s="205"/>
      <c r="T340" s="206"/>
      <c r="AT340" s="207" t="s">
        <v>176</v>
      </c>
      <c r="AU340" s="207" t="s">
        <v>90</v>
      </c>
      <c r="AV340" s="13" t="s">
        <v>90</v>
      </c>
      <c r="AW340" s="13" t="s">
        <v>39</v>
      </c>
      <c r="AX340" s="13" t="s">
        <v>81</v>
      </c>
      <c r="AY340" s="207" t="s">
        <v>165</v>
      </c>
    </row>
    <row r="341" spans="1:65" s="2" customFormat="1" ht="16.5" customHeight="1">
      <c r="A341" s="34"/>
      <c r="B341" s="35"/>
      <c r="C341" s="208" t="s">
        <v>672</v>
      </c>
      <c r="D341" s="208" t="s">
        <v>322</v>
      </c>
      <c r="E341" s="209" t="s">
        <v>1082</v>
      </c>
      <c r="F341" s="210" t="s">
        <v>1083</v>
      </c>
      <c r="G341" s="211" t="s">
        <v>232</v>
      </c>
      <c r="H341" s="212">
        <v>1</v>
      </c>
      <c r="I341" s="213"/>
      <c r="J341" s="214">
        <f>ROUND(I341*H341,2)</f>
        <v>0</v>
      </c>
      <c r="K341" s="210" t="s">
        <v>79</v>
      </c>
      <c r="L341" s="215"/>
      <c r="M341" s="216" t="s">
        <v>79</v>
      </c>
      <c r="N341" s="217" t="s">
        <v>51</v>
      </c>
      <c r="O341" s="64"/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9" t="s">
        <v>375</v>
      </c>
      <c r="AT341" s="189" t="s">
        <v>322</v>
      </c>
      <c r="AU341" s="189" t="s">
        <v>90</v>
      </c>
      <c r="AY341" s="16" t="s">
        <v>165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6" t="s">
        <v>88</v>
      </c>
      <c r="BK341" s="190">
        <f>ROUND(I341*H341,2)</f>
        <v>0</v>
      </c>
      <c r="BL341" s="16" t="s">
        <v>270</v>
      </c>
      <c r="BM341" s="189" t="s">
        <v>2250</v>
      </c>
    </row>
    <row r="342" spans="1:65" s="13" customFormat="1">
      <c r="B342" s="196"/>
      <c r="C342" s="197"/>
      <c r="D342" s="198" t="s">
        <v>176</v>
      </c>
      <c r="E342" s="199" t="s">
        <v>79</v>
      </c>
      <c r="F342" s="200" t="s">
        <v>864</v>
      </c>
      <c r="G342" s="197"/>
      <c r="H342" s="201">
        <v>1</v>
      </c>
      <c r="I342" s="202"/>
      <c r="J342" s="197"/>
      <c r="K342" s="197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176</v>
      </c>
      <c r="AU342" s="207" t="s">
        <v>90</v>
      </c>
      <c r="AV342" s="13" t="s">
        <v>90</v>
      </c>
      <c r="AW342" s="13" t="s">
        <v>39</v>
      </c>
      <c r="AX342" s="13" t="s">
        <v>81</v>
      </c>
      <c r="AY342" s="207" t="s">
        <v>165</v>
      </c>
    </row>
    <row r="343" spans="1:65" s="2" customFormat="1" ht="24.2" customHeight="1">
      <c r="A343" s="34"/>
      <c r="B343" s="35"/>
      <c r="C343" s="178" t="s">
        <v>678</v>
      </c>
      <c r="D343" s="178" t="s">
        <v>167</v>
      </c>
      <c r="E343" s="179" t="s">
        <v>1086</v>
      </c>
      <c r="F343" s="180" t="s">
        <v>1087</v>
      </c>
      <c r="G343" s="181" t="s">
        <v>232</v>
      </c>
      <c r="H343" s="182">
        <v>2</v>
      </c>
      <c r="I343" s="183"/>
      <c r="J343" s="184">
        <f>ROUND(I343*H343,2)</f>
        <v>0</v>
      </c>
      <c r="K343" s="180" t="s">
        <v>171</v>
      </c>
      <c r="L343" s="39"/>
      <c r="M343" s="185" t="s">
        <v>79</v>
      </c>
      <c r="N343" s="186" t="s">
        <v>51</v>
      </c>
      <c r="O343" s="64"/>
      <c r="P343" s="187">
        <f>O343*H343</f>
        <v>0</v>
      </c>
      <c r="Q343" s="187">
        <v>0</v>
      </c>
      <c r="R343" s="187">
        <f>Q343*H343</f>
        <v>0</v>
      </c>
      <c r="S343" s="187">
        <v>0</v>
      </c>
      <c r="T343" s="18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9" t="s">
        <v>270</v>
      </c>
      <c r="AT343" s="189" t="s">
        <v>167</v>
      </c>
      <c r="AU343" s="189" t="s">
        <v>90</v>
      </c>
      <c r="AY343" s="16" t="s">
        <v>165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6" t="s">
        <v>88</v>
      </c>
      <c r="BK343" s="190">
        <f>ROUND(I343*H343,2)</f>
        <v>0</v>
      </c>
      <c r="BL343" s="16" t="s">
        <v>270</v>
      </c>
      <c r="BM343" s="189" t="s">
        <v>2251</v>
      </c>
    </row>
    <row r="344" spans="1:65" s="2" customFormat="1">
      <c r="A344" s="34"/>
      <c r="B344" s="35"/>
      <c r="C344" s="36"/>
      <c r="D344" s="191" t="s">
        <v>174</v>
      </c>
      <c r="E344" s="36"/>
      <c r="F344" s="192" t="s">
        <v>1089</v>
      </c>
      <c r="G344" s="36"/>
      <c r="H344" s="36"/>
      <c r="I344" s="193"/>
      <c r="J344" s="36"/>
      <c r="K344" s="36"/>
      <c r="L344" s="39"/>
      <c r="M344" s="194"/>
      <c r="N344" s="195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6" t="s">
        <v>174</v>
      </c>
      <c r="AU344" s="16" t="s">
        <v>90</v>
      </c>
    </row>
    <row r="345" spans="1:65" s="2" customFormat="1" ht="24.2" customHeight="1">
      <c r="A345" s="34"/>
      <c r="B345" s="35"/>
      <c r="C345" s="208" t="s">
        <v>686</v>
      </c>
      <c r="D345" s="208" t="s">
        <v>322</v>
      </c>
      <c r="E345" s="209" t="s">
        <v>2252</v>
      </c>
      <c r="F345" s="210" t="s">
        <v>2253</v>
      </c>
      <c r="G345" s="211" t="s">
        <v>232</v>
      </c>
      <c r="H345" s="212">
        <v>1</v>
      </c>
      <c r="I345" s="213"/>
      <c r="J345" s="214">
        <f>ROUND(I345*H345,2)</f>
        <v>0</v>
      </c>
      <c r="K345" s="210" t="s">
        <v>171</v>
      </c>
      <c r="L345" s="215"/>
      <c r="M345" s="216" t="s">
        <v>79</v>
      </c>
      <c r="N345" s="217" t="s">
        <v>51</v>
      </c>
      <c r="O345" s="64"/>
      <c r="P345" s="187">
        <f>O345*H345</f>
        <v>0</v>
      </c>
      <c r="Q345" s="187">
        <v>1.0499999999999999E-3</v>
      </c>
      <c r="R345" s="187">
        <f>Q345*H345</f>
        <v>1.0499999999999999E-3</v>
      </c>
      <c r="S345" s="187">
        <v>0</v>
      </c>
      <c r="T345" s="18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375</v>
      </c>
      <c r="AT345" s="189" t="s">
        <v>322</v>
      </c>
      <c r="AU345" s="189" t="s">
        <v>90</v>
      </c>
      <c r="AY345" s="16" t="s">
        <v>165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6" t="s">
        <v>88</v>
      </c>
      <c r="BK345" s="190">
        <f>ROUND(I345*H345,2)</f>
        <v>0</v>
      </c>
      <c r="BL345" s="16" t="s">
        <v>270</v>
      </c>
      <c r="BM345" s="189" t="s">
        <v>2254</v>
      </c>
    </row>
    <row r="346" spans="1:65" s="13" customFormat="1">
      <c r="B346" s="196"/>
      <c r="C346" s="197"/>
      <c r="D346" s="198" t="s">
        <v>176</v>
      </c>
      <c r="E346" s="199" t="s">
        <v>79</v>
      </c>
      <c r="F346" s="200" t="s">
        <v>2222</v>
      </c>
      <c r="G346" s="197"/>
      <c r="H346" s="201">
        <v>1</v>
      </c>
      <c r="I346" s="202"/>
      <c r="J346" s="197"/>
      <c r="K346" s="197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176</v>
      </c>
      <c r="AU346" s="207" t="s">
        <v>90</v>
      </c>
      <c r="AV346" s="13" t="s">
        <v>90</v>
      </c>
      <c r="AW346" s="13" t="s">
        <v>39</v>
      </c>
      <c r="AX346" s="13" t="s">
        <v>81</v>
      </c>
      <c r="AY346" s="207" t="s">
        <v>165</v>
      </c>
    </row>
    <row r="347" spans="1:65" s="2" customFormat="1" ht="24.2" customHeight="1">
      <c r="A347" s="34"/>
      <c r="B347" s="35"/>
      <c r="C347" s="208" t="s">
        <v>692</v>
      </c>
      <c r="D347" s="208" t="s">
        <v>322</v>
      </c>
      <c r="E347" s="209" t="s">
        <v>2255</v>
      </c>
      <c r="F347" s="210" t="s">
        <v>2256</v>
      </c>
      <c r="G347" s="211" t="s">
        <v>232</v>
      </c>
      <c r="H347" s="212">
        <v>1.1499999999999999</v>
      </c>
      <c r="I347" s="213"/>
      <c r="J347" s="214">
        <f>ROUND(I347*H347,2)</f>
        <v>0</v>
      </c>
      <c r="K347" s="210" t="s">
        <v>171</v>
      </c>
      <c r="L347" s="215"/>
      <c r="M347" s="216" t="s">
        <v>79</v>
      </c>
      <c r="N347" s="217" t="s">
        <v>51</v>
      </c>
      <c r="O347" s="64"/>
      <c r="P347" s="187">
        <f>O347*H347</f>
        <v>0</v>
      </c>
      <c r="Q347" s="187">
        <v>1.0499999999999999E-3</v>
      </c>
      <c r="R347" s="187">
        <f>Q347*H347</f>
        <v>1.2074999999999998E-3</v>
      </c>
      <c r="S347" s="187">
        <v>0</v>
      </c>
      <c r="T347" s="18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9" t="s">
        <v>375</v>
      </c>
      <c r="AT347" s="189" t="s">
        <v>322</v>
      </c>
      <c r="AU347" s="189" t="s">
        <v>90</v>
      </c>
      <c r="AY347" s="16" t="s">
        <v>165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6" t="s">
        <v>88</v>
      </c>
      <c r="BK347" s="190">
        <f>ROUND(I347*H347,2)</f>
        <v>0</v>
      </c>
      <c r="BL347" s="16" t="s">
        <v>270</v>
      </c>
      <c r="BM347" s="189" t="s">
        <v>2257</v>
      </c>
    </row>
    <row r="348" spans="1:65" s="13" customFormat="1">
      <c r="B348" s="196"/>
      <c r="C348" s="197"/>
      <c r="D348" s="198" t="s">
        <v>176</v>
      </c>
      <c r="E348" s="199" t="s">
        <v>79</v>
      </c>
      <c r="F348" s="200" t="s">
        <v>2222</v>
      </c>
      <c r="G348" s="197"/>
      <c r="H348" s="201">
        <v>1</v>
      </c>
      <c r="I348" s="202"/>
      <c r="J348" s="197"/>
      <c r="K348" s="197"/>
      <c r="L348" s="203"/>
      <c r="M348" s="204"/>
      <c r="N348" s="205"/>
      <c r="O348" s="205"/>
      <c r="P348" s="205"/>
      <c r="Q348" s="205"/>
      <c r="R348" s="205"/>
      <c r="S348" s="205"/>
      <c r="T348" s="206"/>
      <c r="AT348" s="207" t="s">
        <v>176</v>
      </c>
      <c r="AU348" s="207" t="s">
        <v>90</v>
      </c>
      <c r="AV348" s="13" t="s">
        <v>90</v>
      </c>
      <c r="AW348" s="13" t="s">
        <v>39</v>
      </c>
      <c r="AX348" s="13" t="s">
        <v>81</v>
      </c>
      <c r="AY348" s="207" t="s">
        <v>165</v>
      </c>
    </row>
    <row r="349" spans="1:65" s="13" customFormat="1">
      <c r="B349" s="196"/>
      <c r="C349" s="197"/>
      <c r="D349" s="198" t="s">
        <v>176</v>
      </c>
      <c r="E349" s="197"/>
      <c r="F349" s="200" t="s">
        <v>2258</v>
      </c>
      <c r="G349" s="197"/>
      <c r="H349" s="201">
        <v>1.1499999999999999</v>
      </c>
      <c r="I349" s="202"/>
      <c r="J349" s="197"/>
      <c r="K349" s="197"/>
      <c r="L349" s="203"/>
      <c r="M349" s="204"/>
      <c r="N349" s="205"/>
      <c r="O349" s="205"/>
      <c r="P349" s="205"/>
      <c r="Q349" s="205"/>
      <c r="R349" s="205"/>
      <c r="S349" s="205"/>
      <c r="T349" s="206"/>
      <c r="AT349" s="207" t="s">
        <v>176</v>
      </c>
      <c r="AU349" s="207" t="s">
        <v>90</v>
      </c>
      <c r="AV349" s="13" t="s">
        <v>90</v>
      </c>
      <c r="AW349" s="13" t="s">
        <v>4</v>
      </c>
      <c r="AX349" s="13" t="s">
        <v>88</v>
      </c>
      <c r="AY349" s="207" t="s">
        <v>165</v>
      </c>
    </row>
    <row r="350" spans="1:65" s="2" customFormat="1" ht="24.2" customHeight="1">
      <c r="A350" s="34"/>
      <c r="B350" s="35"/>
      <c r="C350" s="178" t="s">
        <v>695</v>
      </c>
      <c r="D350" s="178" t="s">
        <v>167</v>
      </c>
      <c r="E350" s="179" t="s">
        <v>1112</v>
      </c>
      <c r="F350" s="180" t="s">
        <v>1113</v>
      </c>
      <c r="G350" s="181" t="s">
        <v>232</v>
      </c>
      <c r="H350" s="182">
        <v>1</v>
      </c>
      <c r="I350" s="183"/>
      <c r="J350" s="184">
        <f>ROUND(I350*H350,2)</f>
        <v>0</v>
      </c>
      <c r="K350" s="180" t="s">
        <v>171</v>
      </c>
      <c r="L350" s="39"/>
      <c r="M350" s="185" t="s">
        <v>79</v>
      </c>
      <c r="N350" s="186" t="s">
        <v>51</v>
      </c>
      <c r="O350" s="64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9" t="s">
        <v>270</v>
      </c>
      <c r="AT350" s="189" t="s">
        <v>167</v>
      </c>
      <c r="AU350" s="189" t="s">
        <v>90</v>
      </c>
      <c r="AY350" s="16" t="s">
        <v>165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6" t="s">
        <v>88</v>
      </c>
      <c r="BK350" s="190">
        <f>ROUND(I350*H350,2)</f>
        <v>0</v>
      </c>
      <c r="BL350" s="16" t="s">
        <v>270</v>
      </c>
      <c r="BM350" s="189" t="s">
        <v>2259</v>
      </c>
    </row>
    <row r="351" spans="1:65" s="2" customFormat="1">
      <c r="A351" s="34"/>
      <c r="B351" s="35"/>
      <c r="C351" s="36"/>
      <c r="D351" s="191" t="s">
        <v>174</v>
      </c>
      <c r="E351" s="36"/>
      <c r="F351" s="192" t="s">
        <v>1115</v>
      </c>
      <c r="G351" s="36"/>
      <c r="H351" s="36"/>
      <c r="I351" s="193"/>
      <c r="J351" s="36"/>
      <c r="K351" s="36"/>
      <c r="L351" s="39"/>
      <c r="M351" s="194"/>
      <c r="N351" s="195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6" t="s">
        <v>174</v>
      </c>
      <c r="AU351" s="16" t="s">
        <v>90</v>
      </c>
    </row>
    <row r="352" spans="1:65" s="2" customFormat="1" ht="33" customHeight="1">
      <c r="A352" s="34"/>
      <c r="B352" s="35"/>
      <c r="C352" s="208" t="s">
        <v>701</v>
      </c>
      <c r="D352" s="208" t="s">
        <v>322</v>
      </c>
      <c r="E352" s="209" t="s">
        <v>1117</v>
      </c>
      <c r="F352" s="210" t="s">
        <v>1118</v>
      </c>
      <c r="G352" s="211" t="s">
        <v>232</v>
      </c>
      <c r="H352" s="212">
        <v>1</v>
      </c>
      <c r="I352" s="213"/>
      <c r="J352" s="214">
        <f>ROUND(I352*H352,2)</f>
        <v>0</v>
      </c>
      <c r="K352" s="210" t="s">
        <v>79</v>
      </c>
      <c r="L352" s="215"/>
      <c r="M352" s="216" t="s">
        <v>79</v>
      </c>
      <c r="N352" s="217" t="s">
        <v>51</v>
      </c>
      <c r="O352" s="64"/>
      <c r="P352" s="187">
        <f>O352*H352</f>
        <v>0</v>
      </c>
      <c r="Q352" s="187">
        <v>0</v>
      </c>
      <c r="R352" s="187">
        <f>Q352*H352</f>
        <v>0</v>
      </c>
      <c r="S352" s="187">
        <v>0</v>
      </c>
      <c r="T352" s="18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9" t="s">
        <v>375</v>
      </c>
      <c r="AT352" s="189" t="s">
        <v>322</v>
      </c>
      <c r="AU352" s="189" t="s">
        <v>90</v>
      </c>
      <c r="AY352" s="16" t="s">
        <v>165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16" t="s">
        <v>88</v>
      </c>
      <c r="BK352" s="190">
        <f>ROUND(I352*H352,2)</f>
        <v>0</v>
      </c>
      <c r="BL352" s="16" t="s">
        <v>270</v>
      </c>
      <c r="BM352" s="189" t="s">
        <v>2260</v>
      </c>
    </row>
    <row r="353" spans="1:65" s="13" customFormat="1">
      <c r="B353" s="196"/>
      <c r="C353" s="197"/>
      <c r="D353" s="198" t="s">
        <v>176</v>
      </c>
      <c r="E353" s="199" t="s">
        <v>79</v>
      </c>
      <c r="F353" s="200" t="s">
        <v>864</v>
      </c>
      <c r="G353" s="197"/>
      <c r="H353" s="201">
        <v>1</v>
      </c>
      <c r="I353" s="202"/>
      <c r="J353" s="197"/>
      <c r="K353" s="197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176</v>
      </c>
      <c r="AU353" s="207" t="s">
        <v>90</v>
      </c>
      <c r="AV353" s="13" t="s">
        <v>90</v>
      </c>
      <c r="AW353" s="13" t="s">
        <v>39</v>
      </c>
      <c r="AX353" s="13" t="s">
        <v>81</v>
      </c>
      <c r="AY353" s="207" t="s">
        <v>165</v>
      </c>
    </row>
    <row r="354" spans="1:65" s="2" customFormat="1" ht="44.25" customHeight="1">
      <c r="A354" s="34"/>
      <c r="B354" s="35"/>
      <c r="C354" s="178" t="s">
        <v>704</v>
      </c>
      <c r="D354" s="178" t="s">
        <v>167</v>
      </c>
      <c r="E354" s="179" t="s">
        <v>1148</v>
      </c>
      <c r="F354" s="180" t="s">
        <v>1149</v>
      </c>
      <c r="G354" s="181" t="s">
        <v>232</v>
      </c>
      <c r="H354" s="182">
        <v>1</v>
      </c>
      <c r="I354" s="183"/>
      <c r="J354" s="184">
        <f>ROUND(I354*H354,2)</f>
        <v>0</v>
      </c>
      <c r="K354" s="180" t="s">
        <v>171</v>
      </c>
      <c r="L354" s="39"/>
      <c r="M354" s="185" t="s">
        <v>79</v>
      </c>
      <c r="N354" s="186" t="s">
        <v>51</v>
      </c>
      <c r="O354" s="64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9" t="s">
        <v>270</v>
      </c>
      <c r="AT354" s="189" t="s">
        <v>167</v>
      </c>
      <c r="AU354" s="189" t="s">
        <v>90</v>
      </c>
      <c r="AY354" s="16" t="s">
        <v>165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16" t="s">
        <v>88</v>
      </c>
      <c r="BK354" s="190">
        <f>ROUND(I354*H354,2)</f>
        <v>0</v>
      </c>
      <c r="BL354" s="16" t="s">
        <v>270</v>
      </c>
      <c r="BM354" s="189" t="s">
        <v>2261</v>
      </c>
    </row>
    <row r="355" spans="1:65" s="2" customFormat="1">
      <c r="A355" s="34"/>
      <c r="B355" s="35"/>
      <c r="C355" s="36"/>
      <c r="D355" s="191" t="s">
        <v>174</v>
      </c>
      <c r="E355" s="36"/>
      <c r="F355" s="192" t="s">
        <v>1151</v>
      </c>
      <c r="G355" s="36"/>
      <c r="H355" s="36"/>
      <c r="I355" s="193"/>
      <c r="J355" s="36"/>
      <c r="K355" s="36"/>
      <c r="L355" s="39"/>
      <c r="M355" s="194"/>
      <c r="N355" s="195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6" t="s">
        <v>174</v>
      </c>
      <c r="AU355" s="16" t="s">
        <v>90</v>
      </c>
    </row>
    <row r="356" spans="1:65" s="2" customFormat="1" ht="24.2" customHeight="1">
      <c r="A356" s="34"/>
      <c r="B356" s="35"/>
      <c r="C356" s="208" t="s">
        <v>706</v>
      </c>
      <c r="D356" s="208" t="s">
        <v>322</v>
      </c>
      <c r="E356" s="209" t="s">
        <v>2262</v>
      </c>
      <c r="F356" s="210" t="s">
        <v>2263</v>
      </c>
      <c r="G356" s="211" t="s">
        <v>232</v>
      </c>
      <c r="H356" s="212">
        <v>1</v>
      </c>
      <c r="I356" s="213"/>
      <c r="J356" s="214">
        <f>ROUND(I356*H356,2)</f>
        <v>0</v>
      </c>
      <c r="K356" s="210" t="s">
        <v>79</v>
      </c>
      <c r="L356" s="215"/>
      <c r="M356" s="216" t="s">
        <v>79</v>
      </c>
      <c r="N356" s="217" t="s">
        <v>51</v>
      </c>
      <c r="O356" s="64"/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9" t="s">
        <v>375</v>
      </c>
      <c r="AT356" s="189" t="s">
        <v>322</v>
      </c>
      <c r="AU356" s="189" t="s">
        <v>90</v>
      </c>
      <c r="AY356" s="16" t="s">
        <v>165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6" t="s">
        <v>88</v>
      </c>
      <c r="BK356" s="190">
        <f>ROUND(I356*H356,2)</f>
        <v>0</v>
      </c>
      <c r="BL356" s="16" t="s">
        <v>270</v>
      </c>
      <c r="BM356" s="189" t="s">
        <v>2264</v>
      </c>
    </row>
    <row r="357" spans="1:65" s="13" customFormat="1">
      <c r="B357" s="196"/>
      <c r="C357" s="197"/>
      <c r="D357" s="198" t="s">
        <v>176</v>
      </c>
      <c r="E357" s="199" t="s">
        <v>79</v>
      </c>
      <c r="F357" s="200" t="s">
        <v>864</v>
      </c>
      <c r="G357" s="197"/>
      <c r="H357" s="201">
        <v>1</v>
      </c>
      <c r="I357" s="202"/>
      <c r="J357" s="197"/>
      <c r="K357" s="197"/>
      <c r="L357" s="203"/>
      <c r="M357" s="204"/>
      <c r="N357" s="205"/>
      <c r="O357" s="205"/>
      <c r="P357" s="205"/>
      <c r="Q357" s="205"/>
      <c r="R357" s="205"/>
      <c r="S357" s="205"/>
      <c r="T357" s="206"/>
      <c r="AT357" s="207" t="s">
        <v>176</v>
      </c>
      <c r="AU357" s="207" t="s">
        <v>90</v>
      </c>
      <c r="AV357" s="13" t="s">
        <v>90</v>
      </c>
      <c r="AW357" s="13" t="s">
        <v>39</v>
      </c>
      <c r="AX357" s="13" t="s">
        <v>81</v>
      </c>
      <c r="AY357" s="207" t="s">
        <v>165</v>
      </c>
    </row>
    <row r="358" spans="1:65" s="2" customFormat="1" ht="49.15" customHeight="1">
      <c r="A358" s="34"/>
      <c r="B358" s="35"/>
      <c r="C358" s="178" t="s">
        <v>713</v>
      </c>
      <c r="D358" s="178" t="s">
        <v>167</v>
      </c>
      <c r="E358" s="179" t="s">
        <v>1933</v>
      </c>
      <c r="F358" s="180" t="s">
        <v>1934</v>
      </c>
      <c r="G358" s="181" t="s">
        <v>343</v>
      </c>
      <c r="H358" s="182">
        <v>25</v>
      </c>
      <c r="I358" s="183"/>
      <c r="J358" s="184">
        <f>ROUND(I358*H358,2)</f>
        <v>0</v>
      </c>
      <c r="K358" s="180" t="s">
        <v>171</v>
      </c>
      <c r="L358" s="39"/>
      <c r="M358" s="185" t="s">
        <v>79</v>
      </c>
      <c r="N358" s="186" t="s">
        <v>51</v>
      </c>
      <c r="O358" s="64"/>
      <c r="P358" s="187">
        <f>O358*H358</f>
        <v>0</v>
      </c>
      <c r="Q358" s="187">
        <v>0</v>
      </c>
      <c r="R358" s="187">
        <f>Q358*H358</f>
        <v>0</v>
      </c>
      <c r="S358" s="187">
        <v>0</v>
      </c>
      <c r="T358" s="18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9" t="s">
        <v>270</v>
      </c>
      <c r="AT358" s="189" t="s">
        <v>167</v>
      </c>
      <c r="AU358" s="189" t="s">
        <v>90</v>
      </c>
      <c r="AY358" s="16" t="s">
        <v>165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16" t="s">
        <v>88</v>
      </c>
      <c r="BK358" s="190">
        <f>ROUND(I358*H358,2)</f>
        <v>0</v>
      </c>
      <c r="BL358" s="16" t="s">
        <v>270</v>
      </c>
      <c r="BM358" s="189" t="s">
        <v>2265</v>
      </c>
    </row>
    <row r="359" spans="1:65" s="2" customFormat="1">
      <c r="A359" s="34"/>
      <c r="B359" s="35"/>
      <c r="C359" s="36"/>
      <c r="D359" s="191" t="s">
        <v>174</v>
      </c>
      <c r="E359" s="36"/>
      <c r="F359" s="192" t="s">
        <v>1936</v>
      </c>
      <c r="G359" s="36"/>
      <c r="H359" s="36"/>
      <c r="I359" s="193"/>
      <c r="J359" s="36"/>
      <c r="K359" s="36"/>
      <c r="L359" s="39"/>
      <c r="M359" s="194"/>
      <c r="N359" s="195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6" t="s">
        <v>174</v>
      </c>
      <c r="AU359" s="16" t="s">
        <v>90</v>
      </c>
    </row>
    <row r="360" spans="1:65" s="13" customFormat="1">
      <c r="B360" s="196"/>
      <c r="C360" s="197"/>
      <c r="D360" s="198" t="s">
        <v>176</v>
      </c>
      <c r="E360" s="199" t="s">
        <v>79</v>
      </c>
      <c r="F360" s="200" t="s">
        <v>2266</v>
      </c>
      <c r="G360" s="197"/>
      <c r="H360" s="201">
        <v>25</v>
      </c>
      <c r="I360" s="202"/>
      <c r="J360" s="197"/>
      <c r="K360" s="197"/>
      <c r="L360" s="203"/>
      <c r="M360" s="204"/>
      <c r="N360" s="205"/>
      <c r="O360" s="205"/>
      <c r="P360" s="205"/>
      <c r="Q360" s="205"/>
      <c r="R360" s="205"/>
      <c r="S360" s="205"/>
      <c r="T360" s="206"/>
      <c r="AT360" s="207" t="s">
        <v>176</v>
      </c>
      <c r="AU360" s="207" t="s">
        <v>90</v>
      </c>
      <c r="AV360" s="13" t="s">
        <v>90</v>
      </c>
      <c r="AW360" s="13" t="s">
        <v>39</v>
      </c>
      <c r="AX360" s="13" t="s">
        <v>81</v>
      </c>
      <c r="AY360" s="207" t="s">
        <v>165</v>
      </c>
    </row>
    <row r="361" spans="1:65" s="2" customFormat="1" ht="16.5" customHeight="1">
      <c r="A361" s="34"/>
      <c r="B361" s="35"/>
      <c r="C361" s="208" t="s">
        <v>719</v>
      </c>
      <c r="D361" s="208" t="s">
        <v>322</v>
      </c>
      <c r="E361" s="209" t="s">
        <v>1938</v>
      </c>
      <c r="F361" s="210" t="s">
        <v>1939</v>
      </c>
      <c r="G361" s="211" t="s">
        <v>1337</v>
      </c>
      <c r="H361" s="212">
        <v>24.25</v>
      </c>
      <c r="I361" s="213"/>
      <c r="J361" s="214">
        <f>ROUND(I361*H361,2)</f>
        <v>0</v>
      </c>
      <c r="K361" s="210" t="s">
        <v>171</v>
      </c>
      <c r="L361" s="215"/>
      <c r="M361" s="216" t="s">
        <v>79</v>
      </c>
      <c r="N361" s="217" t="s">
        <v>51</v>
      </c>
      <c r="O361" s="64"/>
      <c r="P361" s="187">
        <f>O361*H361</f>
        <v>0</v>
      </c>
      <c r="Q361" s="187">
        <v>1E-3</v>
      </c>
      <c r="R361" s="187">
        <f>Q361*H361</f>
        <v>2.4250000000000001E-2</v>
      </c>
      <c r="S361" s="187">
        <v>0</v>
      </c>
      <c r="T361" s="18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9" t="s">
        <v>375</v>
      </c>
      <c r="AT361" s="189" t="s">
        <v>322</v>
      </c>
      <c r="AU361" s="189" t="s">
        <v>90</v>
      </c>
      <c r="AY361" s="16" t="s">
        <v>165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6" t="s">
        <v>88</v>
      </c>
      <c r="BK361" s="190">
        <f>ROUND(I361*H361,2)</f>
        <v>0</v>
      </c>
      <c r="BL361" s="16" t="s">
        <v>270</v>
      </c>
      <c r="BM361" s="189" t="s">
        <v>2267</v>
      </c>
    </row>
    <row r="362" spans="1:65" s="13" customFormat="1">
      <c r="B362" s="196"/>
      <c r="C362" s="197"/>
      <c r="D362" s="198" t="s">
        <v>176</v>
      </c>
      <c r="E362" s="199" t="s">
        <v>79</v>
      </c>
      <c r="F362" s="200" t="s">
        <v>2268</v>
      </c>
      <c r="G362" s="197"/>
      <c r="H362" s="201">
        <v>24.25</v>
      </c>
      <c r="I362" s="202"/>
      <c r="J362" s="197"/>
      <c r="K362" s="197"/>
      <c r="L362" s="203"/>
      <c r="M362" s="204"/>
      <c r="N362" s="205"/>
      <c r="O362" s="205"/>
      <c r="P362" s="205"/>
      <c r="Q362" s="205"/>
      <c r="R362" s="205"/>
      <c r="S362" s="205"/>
      <c r="T362" s="206"/>
      <c r="AT362" s="207" t="s">
        <v>176</v>
      </c>
      <c r="AU362" s="207" t="s">
        <v>90</v>
      </c>
      <c r="AV362" s="13" t="s">
        <v>90</v>
      </c>
      <c r="AW362" s="13" t="s">
        <v>39</v>
      </c>
      <c r="AX362" s="13" t="s">
        <v>81</v>
      </c>
      <c r="AY362" s="207" t="s">
        <v>165</v>
      </c>
    </row>
    <row r="363" spans="1:65" s="2" customFormat="1" ht="24.2" customHeight="1">
      <c r="A363" s="34"/>
      <c r="B363" s="35"/>
      <c r="C363" s="178" t="s">
        <v>373</v>
      </c>
      <c r="D363" s="178" t="s">
        <v>167</v>
      </c>
      <c r="E363" s="179" t="s">
        <v>1942</v>
      </c>
      <c r="F363" s="180" t="s">
        <v>1943</v>
      </c>
      <c r="G363" s="181" t="s">
        <v>232</v>
      </c>
      <c r="H363" s="182">
        <v>50</v>
      </c>
      <c r="I363" s="183"/>
      <c r="J363" s="184">
        <f>ROUND(I363*H363,2)</f>
        <v>0</v>
      </c>
      <c r="K363" s="180" t="s">
        <v>171</v>
      </c>
      <c r="L363" s="39"/>
      <c r="M363" s="185" t="s">
        <v>79</v>
      </c>
      <c r="N363" s="186" t="s">
        <v>51</v>
      </c>
      <c r="O363" s="64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270</v>
      </c>
      <c r="AT363" s="189" t="s">
        <v>167</v>
      </c>
      <c r="AU363" s="189" t="s">
        <v>90</v>
      </c>
      <c r="AY363" s="16" t="s">
        <v>165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6" t="s">
        <v>88</v>
      </c>
      <c r="BK363" s="190">
        <f>ROUND(I363*H363,2)</f>
        <v>0</v>
      </c>
      <c r="BL363" s="16" t="s">
        <v>270</v>
      </c>
      <c r="BM363" s="189" t="s">
        <v>2269</v>
      </c>
    </row>
    <row r="364" spans="1:65" s="2" customFormat="1">
      <c r="A364" s="34"/>
      <c r="B364" s="35"/>
      <c r="C364" s="36"/>
      <c r="D364" s="191" t="s">
        <v>174</v>
      </c>
      <c r="E364" s="36"/>
      <c r="F364" s="192" t="s">
        <v>1945</v>
      </c>
      <c r="G364" s="36"/>
      <c r="H364" s="36"/>
      <c r="I364" s="193"/>
      <c r="J364" s="36"/>
      <c r="K364" s="36"/>
      <c r="L364" s="39"/>
      <c r="M364" s="194"/>
      <c r="N364" s="195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6" t="s">
        <v>174</v>
      </c>
      <c r="AU364" s="16" t="s">
        <v>90</v>
      </c>
    </row>
    <row r="365" spans="1:65" s="2" customFormat="1" ht="16.5" customHeight="1">
      <c r="A365" s="34"/>
      <c r="B365" s="35"/>
      <c r="C365" s="208" t="s">
        <v>730</v>
      </c>
      <c r="D365" s="208" t="s">
        <v>322</v>
      </c>
      <c r="E365" s="209" t="s">
        <v>1946</v>
      </c>
      <c r="F365" s="210" t="s">
        <v>1947</v>
      </c>
      <c r="G365" s="211" t="s">
        <v>232</v>
      </c>
      <c r="H365" s="212">
        <v>50</v>
      </c>
      <c r="I365" s="213"/>
      <c r="J365" s="214">
        <f>ROUND(I365*H365,2)</f>
        <v>0</v>
      </c>
      <c r="K365" s="210" t="s">
        <v>171</v>
      </c>
      <c r="L365" s="215"/>
      <c r="M365" s="216" t="s">
        <v>79</v>
      </c>
      <c r="N365" s="217" t="s">
        <v>51</v>
      </c>
      <c r="O365" s="64"/>
      <c r="P365" s="187">
        <f>O365*H365</f>
        <v>0</v>
      </c>
      <c r="Q365" s="187">
        <v>1.6000000000000001E-4</v>
      </c>
      <c r="R365" s="187">
        <f>Q365*H365</f>
        <v>8.0000000000000002E-3</v>
      </c>
      <c r="S365" s="187">
        <v>0</v>
      </c>
      <c r="T365" s="18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9" t="s">
        <v>375</v>
      </c>
      <c r="AT365" s="189" t="s">
        <v>322</v>
      </c>
      <c r="AU365" s="189" t="s">
        <v>90</v>
      </c>
      <c r="AY365" s="16" t="s">
        <v>165</v>
      </c>
      <c r="BE365" s="190">
        <f>IF(N365="základní",J365,0)</f>
        <v>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6" t="s">
        <v>88</v>
      </c>
      <c r="BK365" s="190">
        <f>ROUND(I365*H365,2)</f>
        <v>0</v>
      </c>
      <c r="BL365" s="16" t="s">
        <v>270</v>
      </c>
      <c r="BM365" s="189" t="s">
        <v>2270</v>
      </c>
    </row>
    <row r="366" spans="1:65" s="13" customFormat="1">
      <c r="B366" s="196"/>
      <c r="C366" s="197"/>
      <c r="D366" s="198" t="s">
        <v>176</v>
      </c>
      <c r="E366" s="199" t="s">
        <v>79</v>
      </c>
      <c r="F366" s="200" t="s">
        <v>1949</v>
      </c>
      <c r="G366" s="197"/>
      <c r="H366" s="201">
        <v>50</v>
      </c>
      <c r="I366" s="202"/>
      <c r="J366" s="197"/>
      <c r="K366" s="197"/>
      <c r="L366" s="203"/>
      <c r="M366" s="204"/>
      <c r="N366" s="205"/>
      <c r="O366" s="205"/>
      <c r="P366" s="205"/>
      <c r="Q366" s="205"/>
      <c r="R366" s="205"/>
      <c r="S366" s="205"/>
      <c r="T366" s="206"/>
      <c r="AT366" s="207" t="s">
        <v>176</v>
      </c>
      <c r="AU366" s="207" t="s">
        <v>90</v>
      </c>
      <c r="AV366" s="13" t="s">
        <v>90</v>
      </c>
      <c r="AW366" s="13" t="s">
        <v>39</v>
      </c>
      <c r="AX366" s="13" t="s">
        <v>81</v>
      </c>
      <c r="AY366" s="207" t="s">
        <v>165</v>
      </c>
    </row>
    <row r="367" spans="1:65" s="2" customFormat="1" ht="44.25" customHeight="1">
      <c r="A367" s="34"/>
      <c r="B367" s="35"/>
      <c r="C367" s="178" t="s">
        <v>404</v>
      </c>
      <c r="D367" s="178" t="s">
        <v>167</v>
      </c>
      <c r="E367" s="179" t="s">
        <v>1169</v>
      </c>
      <c r="F367" s="180" t="s">
        <v>1170</v>
      </c>
      <c r="G367" s="181" t="s">
        <v>232</v>
      </c>
      <c r="H367" s="182">
        <v>1</v>
      </c>
      <c r="I367" s="183"/>
      <c r="J367" s="184">
        <f>ROUND(I367*H367,2)</f>
        <v>0</v>
      </c>
      <c r="K367" s="180" t="s">
        <v>171</v>
      </c>
      <c r="L367" s="39"/>
      <c r="M367" s="185" t="s">
        <v>79</v>
      </c>
      <c r="N367" s="186" t="s">
        <v>51</v>
      </c>
      <c r="O367" s="64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9" t="s">
        <v>270</v>
      </c>
      <c r="AT367" s="189" t="s">
        <v>167</v>
      </c>
      <c r="AU367" s="189" t="s">
        <v>90</v>
      </c>
      <c r="AY367" s="16" t="s">
        <v>165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6" t="s">
        <v>88</v>
      </c>
      <c r="BK367" s="190">
        <f>ROUND(I367*H367,2)</f>
        <v>0</v>
      </c>
      <c r="BL367" s="16" t="s">
        <v>270</v>
      </c>
      <c r="BM367" s="189" t="s">
        <v>2271</v>
      </c>
    </row>
    <row r="368" spans="1:65" s="2" customFormat="1">
      <c r="A368" s="34"/>
      <c r="B368" s="35"/>
      <c r="C368" s="36"/>
      <c r="D368" s="191" t="s">
        <v>174</v>
      </c>
      <c r="E368" s="36"/>
      <c r="F368" s="192" t="s">
        <v>1172</v>
      </c>
      <c r="G368" s="36"/>
      <c r="H368" s="36"/>
      <c r="I368" s="193"/>
      <c r="J368" s="36"/>
      <c r="K368" s="36"/>
      <c r="L368" s="39"/>
      <c r="M368" s="194"/>
      <c r="N368" s="195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6" t="s">
        <v>174</v>
      </c>
      <c r="AU368" s="16" t="s">
        <v>90</v>
      </c>
    </row>
    <row r="369" spans="1:65" s="2" customFormat="1" ht="37.9" customHeight="1">
      <c r="A369" s="34"/>
      <c r="B369" s="35"/>
      <c r="C369" s="178" t="s">
        <v>741</v>
      </c>
      <c r="D369" s="178" t="s">
        <v>167</v>
      </c>
      <c r="E369" s="179" t="s">
        <v>2272</v>
      </c>
      <c r="F369" s="180" t="s">
        <v>2273</v>
      </c>
      <c r="G369" s="181" t="s">
        <v>232</v>
      </c>
      <c r="H369" s="182">
        <v>1</v>
      </c>
      <c r="I369" s="183"/>
      <c r="J369" s="184">
        <f>ROUND(I369*H369,2)</f>
        <v>0</v>
      </c>
      <c r="K369" s="180" t="s">
        <v>79</v>
      </c>
      <c r="L369" s="39"/>
      <c r="M369" s="185" t="s">
        <v>79</v>
      </c>
      <c r="N369" s="186" t="s">
        <v>51</v>
      </c>
      <c r="O369" s="64"/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9" t="s">
        <v>270</v>
      </c>
      <c r="AT369" s="189" t="s">
        <v>167</v>
      </c>
      <c r="AU369" s="189" t="s">
        <v>90</v>
      </c>
      <c r="AY369" s="16" t="s">
        <v>165</v>
      </c>
      <c r="BE369" s="190">
        <f>IF(N369="základní",J369,0)</f>
        <v>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6" t="s">
        <v>88</v>
      </c>
      <c r="BK369" s="190">
        <f>ROUND(I369*H369,2)</f>
        <v>0</v>
      </c>
      <c r="BL369" s="16" t="s">
        <v>270</v>
      </c>
      <c r="BM369" s="189" t="s">
        <v>2274</v>
      </c>
    </row>
    <row r="370" spans="1:65" s="13" customFormat="1">
      <c r="B370" s="196"/>
      <c r="C370" s="197"/>
      <c r="D370" s="198" t="s">
        <v>176</v>
      </c>
      <c r="E370" s="199" t="s">
        <v>79</v>
      </c>
      <c r="F370" s="200" t="s">
        <v>2222</v>
      </c>
      <c r="G370" s="197"/>
      <c r="H370" s="201">
        <v>1</v>
      </c>
      <c r="I370" s="202"/>
      <c r="J370" s="197"/>
      <c r="K370" s="197"/>
      <c r="L370" s="203"/>
      <c r="M370" s="204"/>
      <c r="N370" s="205"/>
      <c r="O370" s="205"/>
      <c r="P370" s="205"/>
      <c r="Q370" s="205"/>
      <c r="R370" s="205"/>
      <c r="S370" s="205"/>
      <c r="T370" s="206"/>
      <c r="AT370" s="207" t="s">
        <v>176</v>
      </c>
      <c r="AU370" s="207" t="s">
        <v>90</v>
      </c>
      <c r="AV370" s="13" t="s">
        <v>90</v>
      </c>
      <c r="AW370" s="13" t="s">
        <v>39</v>
      </c>
      <c r="AX370" s="13" t="s">
        <v>81</v>
      </c>
      <c r="AY370" s="207" t="s">
        <v>165</v>
      </c>
    </row>
    <row r="371" spans="1:65" s="2" customFormat="1" ht="21.75" customHeight="1">
      <c r="A371" s="34"/>
      <c r="B371" s="35"/>
      <c r="C371" s="178" t="s">
        <v>747</v>
      </c>
      <c r="D371" s="178" t="s">
        <v>167</v>
      </c>
      <c r="E371" s="179" t="s">
        <v>1174</v>
      </c>
      <c r="F371" s="180" t="s">
        <v>1175</v>
      </c>
      <c r="G371" s="181" t="s">
        <v>1176</v>
      </c>
      <c r="H371" s="182">
        <v>1</v>
      </c>
      <c r="I371" s="183"/>
      <c r="J371" s="184">
        <f>ROUND(I371*H371,2)</f>
        <v>0</v>
      </c>
      <c r="K371" s="180" t="s">
        <v>79</v>
      </c>
      <c r="L371" s="39"/>
      <c r="M371" s="185" t="s">
        <v>79</v>
      </c>
      <c r="N371" s="186" t="s">
        <v>51</v>
      </c>
      <c r="O371" s="64"/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9" t="s">
        <v>270</v>
      </c>
      <c r="AT371" s="189" t="s">
        <v>167</v>
      </c>
      <c r="AU371" s="189" t="s">
        <v>90</v>
      </c>
      <c r="AY371" s="16" t="s">
        <v>165</v>
      </c>
      <c r="BE371" s="190">
        <f>IF(N371="základní",J371,0)</f>
        <v>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6" t="s">
        <v>88</v>
      </c>
      <c r="BK371" s="190">
        <f>ROUND(I371*H371,2)</f>
        <v>0</v>
      </c>
      <c r="BL371" s="16" t="s">
        <v>270</v>
      </c>
      <c r="BM371" s="189" t="s">
        <v>2275</v>
      </c>
    </row>
    <row r="372" spans="1:65" s="2" customFormat="1" ht="48.75">
      <c r="A372" s="34"/>
      <c r="B372" s="35"/>
      <c r="C372" s="36"/>
      <c r="D372" s="198" t="s">
        <v>572</v>
      </c>
      <c r="E372" s="36"/>
      <c r="F372" s="218" t="s">
        <v>1178</v>
      </c>
      <c r="G372" s="36"/>
      <c r="H372" s="36"/>
      <c r="I372" s="193"/>
      <c r="J372" s="36"/>
      <c r="K372" s="36"/>
      <c r="L372" s="39"/>
      <c r="M372" s="194"/>
      <c r="N372" s="195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6" t="s">
        <v>572</v>
      </c>
      <c r="AU372" s="16" t="s">
        <v>90</v>
      </c>
    </row>
    <row r="373" spans="1:65" s="2" customFormat="1" ht="37.9" customHeight="1">
      <c r="A373" s="34"/>
      <c r="B373" s="35"/>
      <c r="C373" s="178" t="s">
        <v>752</v>
      </c>
      <c r="D373" s="178" t="s">
        <v>167</v>
      </c>
      <c r="E373" s="179" t="s">
        <v>1180</v>
      </c>
      <c r="F373" s="180" t="s">
        <v>1181</v>
      </c>
      <c r="G373" s="181" t="s">
        <v>681</v>
      </c>
      <c r="H373" s="219"/>
      <c r="I373" s="183"/>
      <c r="J373" s="184">
        <f>ROUND(I373*H373,2)</f>
        <v>0</v>
      </c>
      <c r="K373" s="180" t="s">
        <v>171</v>
      </c>
      <c r="L373" s="39"/>
      <c r="M373" s="185" t="s">
        <v>79</v>
      </c>
      <c r="N373" s="186" t="s">
        <v>51</v>
      </c>
      <c r="O373" s="64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9" t="s">
        <v>270</v>
      </c>
      <c r="AT373" s="189" t="s">
        <v>167</v>
      </c>
      <c r="AU373" s="189" t="s">
        <v>90</v>
      </c>
      <c r="AY373" s="16" t="s">
        <v>165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6" t="s">
        <v>88</v>
      </c>
      <c r="BK373" s="190">
        <f>ROUND(I373*H373,2)</f>
        <v>0</v>
      </c>
      <c r="BL373" s="16" t="s">
        <v>270</v>
      </c>
      <c r="BM373" s="189" t="s">
        <v>2276</v>
      </c>
    </row>
    <row r="374" spans="1:65" s="2" customFormat="1">
      <c r="A374" s="34"/>
      <c r="B374" s="35"/>
      <c r="C374" s="36"/>
      <c r="D374" s="191" t="s">
        <v>174</v>
      </c>
      <c r="E374" s="36"/>
      <c r="F374" s="192" t="s">
        <v>1183</v>
      </c>
      <c r="G374" s="36"/>
      <c r="H374" s="36"/>
      <c r="I374" s="193"/>
      <c r="J374" s="36"/>
      <c r="K374" s="36"/>
      <c r="L374" s="39"/>
      <c r="M374" s="194"/>
      <c r="N374" s="195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6" t="s">
        <v>174</v>
      </c>
      <c r="AU374" s="16" t="s">
        <v>90</v>
      </c>
    </row>
    <row r="375" spans="1:65" s="12" customFormat="1" ht="22.9" customHeight="1">
      <c r="B375" s="162"/>
      <c r="C375" s="163"/>
      <c r="D375" s="164" t="s">
        <v>80</v>
      </c>
      <c r="E375" s="176" t="s">
        <v>1220</v>
      </c>
      <c r="F375" s="176" t="s">
        <v>1221</v>
      </c>
      <c r="G375" s="163"/>
      <c r="H375" s="163"/>
      <c r="I375" s="166"/>
      <c r="J375" s="177">
        <f>BK375</f>
        <v>0</v>
      </c>
      <c r="K375" s="163"/>
      <c r="L375" s="168"/>
      <c r="M375" s="169"/>
      <c r="N375" s="170"/>
      <c r="O375" s="170"/>
      <c r="P375" s="171">
        <f>SUM(P376:P406)</f>
        <v>0</v>
      </c>
      <c r="Q375" s="170"/>
      <c r="R375" s="171">
        <f>SUM(R376:R406)</f>
        <v>0.60381339496500008</v>
      </c>
      <c r="S375" s="170"/>
      <c r="T375" s="172">
        <f>SUM(T376:T406)</f>
        <v>0</v>
      </c>
      <c r="AR375" s="173" t="s">
        <v>90</v>
      </c>
      <c r="AT375" s="174" t="s">
        <v>80</v>
      </c>
      <c r="AU375" s="174" t="s">
        <v>88</v>
      </c>
      <c r="AY375" s="173" t="s">
        <v>165</v>
      </c>
      <c r="BK375" s="175">
        <f>SUM(BK376:BK406)</f>
        <v>0</v>
      </c>
    </row>
    <row r="376" spans="1:65" s="2" customFormat="1" ht="24.2" customHeight="1">
      <c r="A376" s="34"/>
      <c r="B376" s="35"/>
      <c r="C376" s="178" t="s">
        <v>757</v>
      </c>
      <c r="D376" s="178" t="s">
        <v>167</v>
      </c>
      <c r="E376" s="179" t="s">
        <v>2277</v>
      </c>
      <c r="F376" s="180" t="s">
        <v>2278</v>
      </c>
      <c r="G376" s="181" t="s">
        <v>170</v>
      </c>
      <c r="H376" s="182">
        <v>0.67400000000000004</v>
      </c>
      <c r="I376" s="183"/>
      <c r="J376" s="184">
        <f>ROUND(I376*H376,2)</f>
        <v>0</v>
      </c>
      <c r="K376" s="180" t="s">
        <v>171</v>
      </c>
      <c r="L376" s="39"/>
      <c r="M376" s="185" t="s">
        <v>79</v>
      </c>
      <c r="N376" s="186" t="s">
        <v>51</v>
      </c>
      <c r="O376" s="64"/>
      <c r="P376" s="187">
        <f>O376*H376</f>
        <v>0</v>
      </c>
      <c r="Q376" s="187">
        <v>0</v>
      </c>
      <c r="R376" s="187">
        <f>Q376*H376</f>
        <v>0</v>
      </c>
      <c r="S376" s="187">
        <v>0</v>
      </c>
      <c r="T376" s="18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89" t="s">
        <v>270</v>
      </c>
      <c r="AT376" s="189" t="s">
        <v>167</v>
      </c>
      <c r="AU376" s="189" t="s">
        <v>90</v>
      </c>
      <c r="AY376" s="16" t="s">
        <v>165</v>
      </c>
      <c r="BE376" s="190">
        <f>IF(N376="základní",J376,0)</f>
        <v>0</v>
      </c>
      <c r="BF376" s="190">
        <f>IF(N376="snížená",J376,0)</f>
        <v>0</v>
      </c>
      <c r="BG376" s="190">
        <f>IF(N376="zákl. přenesená",J376,0)</f>
        <v>0</v>
      </c>
      <c r="BH376" s="190">
        <f>IF(N376="sníž. přenesená",J376,0)</f>
        <v>0</v>
      </c>
      <c r="BI376" s="190">
        <f>IF(N376="nulová",J376,0)</f>
        <v>0</v>
      </c>
      <c r="BJ376" s="16" t="s">
        <v>88</v>
      </c>
      <c r="BK376" s="190">
        <f>ROUND(I376*H376,2)</f>
        <v>0</v>
      </c>
      <c r="BL376" s="16" t="s">
        <v>270</v>
      </c>
      <c r="BM376" s="189" t="s">
        <v>2279</v>
      </c>
    </row>
    <row r="377" spans="1:65" s="2" customFormat="1">
      <c r="A377" s="34"/>
      <c r="B377" s="35"/>
      <c r="C377" s="36"/>
      <c r="D377" s="191" t="s">
        <v>174</v>
      </c>
      <c r="E377" s="36"/>
      <c r="F377" s="192" t="s">
        <v>2280</v>
      </c>
      <c r="G377" s="36"/>
      <c r="H377" s="36"/>
      <c r="I377" s="193"/>
      <c r="J377" s="36"/>
      <c r="K377" s="36"/>
      <c r="L377" s="39"/>
      <c r="M377" s="194"/>
      <c r="N377" s="195"/>
      <c r="O377" s="64"/>
      <c r="P377" s="64"/>
      <c r="Q377" s="64"/>
      <c r="R377" s="64"/>
      <c r="S377" s="64"/>
      <c r="T377" s="65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6" t="s">
        <v>174</v>
      </c>
      <c r="AU377" s="16" t="s">
        <v>90</v>
      </c>
    </row>
    <row r="378" spans="1:65" s="13" customFormat="1">
      <c r="B378" s="196"/>
      <c r="C378" s="197"/>
      <c r="D378" s="198" t="s">
        <v>176</v>
      </c>
      <c r="E378" s="199" t="s">
        <v>79</v>
      </c>
      <c r="F378" s="200" t="s">
        <v>2281</v>
      </c>
      <c r="G378" s="197"/>
      <c r="H378" s="201">
        <v>0.67400000000000004</v>
      </c>
      <c r="I378" s="202"/>
      <c r="J378" s="197"/>
      <c r="K378" s="197"/>
      <c r="L378" s="203"/>
      <c r="M378" s="204"/>
      <c r="N378" s="205"/>
      <c r="O378" s="205"/>
      <c r="P378" s="205"/>
      <c r="Q378" s="205"/>
      <c r="R378" s="205"/>
      <c r="S378" s="205"/>
      <c r="T378" s="206"/>
      <c r="AT378" s="207" t="s">
        <v>176</v>
      </c>
      <c r="AU378" s="207" t="s">
        <v>90</v>
      </c>
      <c r="AV378" s="13" t="s">
        <v>90</v>
      </c>
      <c r="AW378" s="13" t="s">
        <v>39</v>
      </c>
      <c r="AX378" s="13" t="s">
        <v>81</v>
      </c>
      <c r="AY378" s="207" t="s">
        <v>165</v>
      </c>
    </row>
    <row r="379" spans="1:65" s="2" customFormat="1" ht="37.9" customHeight="1">
      <c r="A379" s="34"/>
      <c r="B379" s="35"/>
      <c r="C379" s="178" t="s">
        <v>762</v>
      </c>
      <c r="D379" s="178" t="s">
        <v>167</v>
      </c>
      <c r="E379" s="179" t="s">
        <v>2282</v>
      </c>
      <c r="F379" s="180" t="s">
        <v>2283</v>
      </c>
      <c r="G379" s="181" t="s">
        <v>170</v>
      </c>
      <c r="H379" s="182">
        <v>0.67400000000000004</v>
      </c>
      <c r="I379" s="183"/>
      <c r="J379" s="184">
        <f>ROUND(I379*H379,2)</f>
        <v>0</v>
      </c>
      <c r="K379" s="180" t="s">
        <v>171</v>
      </c>
      <c r="L379" s="39"/>
      <c r="M379" s="185" t="s">
        <v>79</v>
      </c>
      <c r="N379" s="186" t="s">
        <v>51</v>
      </c>
      <c r="O379" s="64"/>
      <c r="P379" s="187">
        <f>O379*H379</f>
        <v>0</v>
      </c>
      <c r="Q379" s="187">
        <v>1.89E-3</v>
      </c>
      <c r="R379" s="187">
        <f>Q379*H379</f>
        <v>1.2738600000000001E-3</v>
      </c>
      <c r="S379" s="187">
        <v>0</v>
      </c>
      <c r="T379" s="18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9" t="s">
        <v>270</v>
      </c>
      <c r="AT379" s="189" t="s">
        <v>167</v>
      </c>
      <c r="AU379" s="189" t="s">
        <v>90</v>
      </c>
      <c r="AY379" s="16" t="s">
        <v>165</v>
      </c>
      <c r="BE379" s="190">
        <f>IF(N379="základní",J379,0)</f>
        <v>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6" t="s">
        <v>88</v>
      </c>
      <c r="BK379" s="190">
        <f>ROUND(I379*H379,2)</f>
        <v>0</v>
      </c>
      <c r="BL379" s="16" t="s">
        <v>270</v>
      </c>
      <c r="BM379" s="189" t="s">
        <v>2284</v>
      </c>
    </row>
    <row r="380" spans="1:65" s="2" customFormat="1">
      <c r="A380" s="34"/>
      <c r="B380" s="35"/>
      <c r="C380" s="36"/>
      <c r="D380" s="191" t="s">
        <v>174</v>
      </c>
      <c r="E380" s="36"/>
      <c r="F380" s="192" t="s">
        <v>2285</v>
      </c>
      <c r="G380" s="36"/>
      <c r="H380" s="36"/>
      <c r="I380" s="193"/>
      <c r="J380" s="36"/>
      <c r="K380" s="36"/>
      <c r="L380" s="39"/>
      <c r="M380" s="194"/>
      <c r="N380" s="195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6" t="s">
        <v>174</v>
      </c>
      <c r="AU380" s="16" t="s">
        <v>90</v>
      </c>
    </row>
    <row r="381" spans="1:65" s="13" customFormat="1">
      <c r="B381" s="196"/>
      <c r="C381" s="197"/>
      <c r="D381" s="198" t="s">
        <v>176</v>
      </c>
      <c r="E381" s="199" t="s">
        <v>79</v>
      </c>
      <c r="F381" s="200" t="s">
        <v>2281</v>
      </c>
      <c r="G381" s="197"/>
      <c r="H381" s="201">
        <v>0.67400000000000004</v>
      </c>
      <c r="I381" s="202"/>
      <c r="J381" s="197"/>
      <c r="K381" s="197"/>
      <c r="L381" s="203"/>
      <c r="M381" s="204"/>
      <c r="N381" s="205"/>
      <c r="O381" s="205"/>
      <c r="P381" s="205"/>
      <c r="Q381" s="205"/>
      <c r="R381" s="205"/>
      <c r="S381" s="205"/>
      <c r="T381" s="206"/>
      <c r="AT381" s="207" t="s">
        <v>176</v>
      </c>
      <c r="AU381" s="207" t="s">
        <v>90</v>
      </c>
      <c r="AV381" s="13" t="s">
        <v>90</v>
      </c>
      <c r="AW381" s="13" t="s">
        <v>39</v>
      </c>
      <c r="AX381" s="13" t="s">
        <v>81</v>
      </c>
      <c r="AY381" s="207" t="s">
        <v>165</v>
      </c>
    </row>
    <row r="382" spans="1:65" s="2" customFormat="1" ht="49.15" customHeight="1">
      <c r="A382" s="34"/>
      <c r="B382" s="35"/>
      <c r="C382" s="178" t="s">
        <v>769</v>
      </c>
      <c r="D382" s="178" t="s">
        <v>167</v>
      </c>
      <c r="E382" s="179" t="s">
        <v>2286</v>
      </c>
      <c r="F382" s="180" t="s">
        <v>2287</v>
      </c>
      <c r="G382" s="181" t="s">
        <v>343</v>
      </c>
      <c r="H382" s="182">
        <v>59.63</v>
      </c>
      <c r="I382" s="183"/>
      <c r="J382" s="184">
        <f>ROUND(I382*H382,2)</f>
        <v>0</v>
      </c>
      <c r="K382" s="180" t="s">
        <v>171</v>
      </c>
      <c r="L382" s="39"/>
      <c r="M382" s="185" t="s">
        <v>79</v>
      </c>
      <c r="N382" s="186" t="s">
        <v>51</v>
      </c>
      <c r="O382" s="64"/>
      <c r="P382" s="187">
        <f>O382*H382</f>
        <v>0</v>
      </c>
      <c r="Q382" s="187">
        <v>0</v>
      </c>
      <c r="R382" s="187">
        <f>Q382*H382</f>
        <v>0</v>
      </c>
      <c r="S382" s="187">
        <v>0</v>
      </c>
      <c r="T382" s="18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9" t="s">
        <v>270</v>
      </c>
      <c r="AT382" s="189" t="s">
        <v>167</v>
      </c>
      <c r="AU382" s="189" t="s">
        <v>90</v>
      </c>
      <c r="AY382" s="16" t="s">
        <v>165</v>
      </c>
      <c r="BE382" s="190">
        <f>IF(N382="základní",J382,0)</f>
        <v>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16" t="s">
        <v>88</v>
      </c>
      <c r="BK382" s="190">
        <f>ROUND(I382*H382,2)</f>
        <v>0</v>
      </c>
      <c r="BL382" s="16" t="s">
        <v>270</v>
      </c>
      <c r="BM382" s="189" t="s">
        <v>2288</v>
      </c>
    </row>
    <row r="383" spans="1:65" s="2" customFormat="1">
      <c r="A383" s="34"/>
      <c r="B383" s="35"/>
      <c r="C383" s="36"/>
      <c r="D383" s="191" t="s">
        <v>174</v>
      </c>
      <c r="E383" s="36"/>
      <c r="F383" s="192" t="s">
        <v>2289</v>
      </c>
      <c r="G383" s="36"/>
      <c r="H383" s="36"/>
      <c r="I383" s="193"/>
      <c r="J383" s="36"/>
      <c r="K383" s="36"/>
      <c r="L383" s="39"/>
      <c r="M383" s="194"/>
      <c r="N383" s="195"/>
      <c r="O383" s="64"/>
      <c r="P383" s="64"/>
      <c r="Q383" s="64"/>
      <c r="R383" s="64"/>
      <c r="S383" s="64"/>
      <c r="T383" s="65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6" t="s">
        <v>174</v>
      </c>
      <c r="AU383" s="16" t="s">
        <v>90</v>
      </c>
    </row>
    <row r="384" spans="1:65" s="13" customFormat="1" ht="22.5">
      <c r="B384" s="196"/>
      <c r="C384" s="197"/>
      <c r="D384" s="198" t="s">
        <v>176</v>
      </c>
      <c r="E384" s="199" t="s">
        <v>79</v>
      </c>
      <c r="F384" s="200" t="s">
        <v>2290</v>
      </c>
      <c r="G384" s="197"/>
      <c r="H384" s="201">
        <v>41.55</v>
      </c>
      <c r="I384" s="202"/>
      <c r="J384" s="197"/>
      <c r="K384" s="197"/>
      <c r="L384" s="203"/>
      <c r="M384" s="204"/>
      <c r="N384" s="205"/>
      <c r="O384" s="205"/>
      <c r="P384" s="205"/>
      <c r="Q384" s="205"/>
      <c r="R384" s="205"/>
      <c r="S384" s="205"/>
      <c r="T384" s="206"/>
      <c r="AT384" s="207" t="s">
        <v>176</v>
      </c>
      <c r="AU384" s="207" t="s">
        <v>90</v>
      </c>
      <c r="AV384" s="13" t="s">
        <v>90</v>
      </c>
      <c r="AW384" s="13" t="s">
        <v>39</v>
      </c>
      <c r="AX384" s="13" t="s">
        <v>81</v>
      </c>
      <c r="AY384" s="207" t="s">
        <v>165</v>
      </c>
    </row>
    <row r="385" spans="1:65" s="13" customFormat="1" ht="22.5">
      <c r="B385" s="196"/>
      <c r="C385" s="197"/>
      <c r="D385" s="198" t="s">
        <v>176</v>
      </c>
      <c r="E385" s="199" t="s">
        <v>79</v>
      </c>
      <c r="F385" s="200" t="s">
        <v>2291</v>
      </c>
      <c r="G385" s="197"/>
      <c r="H385" s="201">
        <v>10.52</v>
      </c>
      <c r="I385" s="202"/>
      <c r="J385" s="197"/>
      <c r="K385" s="197"/>
      <c r="L385" s="203"/>
      <c r="M385" s="204"/>
      <c r="N385" s="205"/>
      <c r="O385" s="205"/>
      <c r="P385" s="205"/>
      <c r="Q385" s="205"/>
      <c r="R385" s="205"/>
      <c r="S385" s="205"/>
      <c r="T385" s="206"/>
      <c r="AT385" s="207" t="s">
        <v>176</v>
      </c>
      <c r="AU385" s="207" t="s">
        <v>90</v>
      </c>
      <c r="AV385" s="13" t="s">
        <v>90</v>
      </c>
      <c r="AW385" s="13" t="s">
        <v>39</v>
      </c>
      <c r="AX385" s="13" t="s">
        <v>81</v>
      </c>
      <c r="AY385" s="207" t="s">
        <v>165</v>
      </c>
    </row>
    <row r="386" spans="1:65" s="13" customFormat="1" ht="22.5">
      <c r="B386" s="196"/>
      <c r="C386" s="197"/>
      <c r="D386" s="198" t="s">
        <v>176</v>
      </c>
      <c r="E386" s="199" t="s">
        <v>79</v>
      </c>
      <c r="F386" s="200" t="s">
        <v>2292</v>
      </c>
      <c r="G386" s="197"/>
      <c r="H386" s="201">
        <v>6.06</v>
      </c>
      <c r="I386" s="202"/>
      <c r="J386" s="197"/>
      <c r="K386" s="197"/>
      <c r="L386" s="203"/>
      <c r="M386" s="204"/>
      <c r="N386" s="205"/>
      <c r="O386" s="205"/>
      <c r="P386" s="205"/>
      <c r="Q386" s="205"/>
      <c r="R386" s="205"/>
      <c r="S386" s="205"/>
      <c r="T386" s="206"/>
      <c r="AT386" s="207" t="s">
        <v>176</v>
      </c>
      <c r="AU386" s="207" t="s">
        <v>90</v>
      </c>
      <c r="AV386" s="13" t="s">
        <v>90</v>
      </c>
      <c r="AW386" s="13" t="s">
        <v>39</v>
      </c>
      <c r="AX386" s="13" t="s">
        <v>81</v>
      </c>
      <c r="AY386" s="207" t="s">
        <v>165</v>
      </c>
    </row>
    <row r="387" spans="1:65" s="13" customFormat="1" ht="22.5">
      <c r="B387" s="196"/>
      <c r="C387" s="197"/>
      <c r="D387" s="198" t="s">
        <v>176</v>
      </c>
      <c r="E387" s="199" t="s">
        <v>79</v>
      </c>
      <c r="F387" s="200" t="s">
        <v>2293</v>
      </c>
      <c r="G387" s="197"/>
      <c r="H387" s="201">
        <v>1.5</v>
      </c>
      <c r="I387" s="202"/>
      <c r="J387" s="197"/>
      <c r="K387" s="197"/>
      <c r="L387" s="203"/>
      <c r="M387" s="204"/>
      <c r="N387" s="205"/>
      <c r="O387" s="205"/>
      <c r="P387" s="205"/>
      <c r="Q387" s="205"/>
      <c r="R387" s="205"/>
      <c r="S387" s="205"/>
      <c r="T387" s="206"/>
      <c r="AT387" s="207" t="s">
        <v>176</v>
      </c>
      <c r="AU387" s="207" t="s">
        <v>90</v>
      </c>
      <c r="AV387" s="13" t="s">
        <v>90</v>
      </c>
      <c r="AW387" s="13" t="s">
        <v>39</v>
      </c>
      <c r="AX387" s="13" t="s">
        <v>81</v>
      </c>
      <c r="AY387" s="207" t="s">
        <v>165</v>
      </c>
    </row>
    <row r="388" spans="1:65" s="2" customFormat="1" ht="21.75" customHeight="1">
      <c r="A388" s="34"/>
      <c r="B388" s="35"/>
      <c r="C388" s="208" t="s">
        <v>775</v>
      </c>
      <c r="D388" s="208" t="s">
        <v>322</v>
      </c>
      <c r="E388" s="209" t="s">
        <v>2294</v>
      </c>
      <c r="F388" s="210" t="s">
        <v>2295</v>
      </c>
      <c r="G388" s="211" t="s">
        <v>170</v>
      </c>
      <c r="H388" s="212">
        <v>0.48699999999999999</v>
      </c>
      <c r="I388" s="213"/>
      <c r="J388" s="214">
        <f>ROUND(I388*H388,2)</f>
        <v>0</v>
      </c>
      <c r="K388" s="210" t="s">
        <v>171</v>
      </c>
      <c r="L388" s="215"/>
      <c r="M388" s="216" t="s">
        <v>79</v>
      </c>
      <c r="N388" s="217" t="s">
        <v>51</v>
      </c>
      <c r="O388" s="64"/>
      <c r="P388" s="187">
        <f>O388*H388</f>
        <v>0</v>
      </c>
      <c r="Q388" s="187">
        <v>0.55000000000000004</v>
      </c>
      <c r="R388" s="187">
        <f>Q388*H388</f>
        <v>0.26785000000000003</v>
      </c>
      <c r="S388" s="187">
        <v>0</v>
      </c>
      <c r="T388" s="18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89" t="s">
        <v>375</v>
      </c>
      <c r="AT388" s="189" t="s">
        <v>322</v>
      </c>
      <c r="AU388" s="189" t="s">
        <v>90</v>
      </c>
      <c r="AY388" s="16" t="s">
        <v>165</v>
      </c>
      <c r="BE388" s="190">
        <f>IF(N388="základní",J388,0)</f>
        <v>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16" t="s">
        <v>88</v>
      </c>
      <c r="BK388" s="190">
        <f>ROUND(I388*H388,2)</f>
        <v>0</v>
      </c>
      <c r="BL388" s="16" t="s">
        <v>270</v>
      </c>
      <c r="BM388" s="189" t="s">
        <v>2296</v>
      </c>
    </row>
    <row r="389" spans="1:65" s="13" customFormat="1" ht="22.5">
      <c r="B389" s="196"/>
      <c r="C389" s="197"/>
      <c r="D389" s="198" t="s">
        <v>176</v>
      </c>
      <c r="E389" s="199" t="s">
        <v>79</v>
      </c>
      <c r="F389" s="200" t="s">
        <v>2297</v>
      </c>
      <c r="G389" s="197"/>
      <c r="H389" s="201">
        <v>0.26200000000000001</v>
      </c>
      <c r="I389" s="202"/>
      <c r="J389" s="197"/>
      <c r="K389" s="197"/>
      <c r="L389" s="203"/>
      <c r="M389" s="204"/>
      <c r="N389" s="205"/>
      <c r="O389" s="205"/>
      <c r="P389" s="205"/>
      <c r="Q389" s="205"/>
      <c r="R389" s="205"/>
      <c r="S389" s="205"/>
      <c r="T389" s="206"/>
      <c r="AT389" s="207" t="s">
        <v>176</v>
      </c>
      <c r="AU389" s="207" t="s">
        <v>90</v>
      </c>
      <c r="AV389" s="13" t="s">
        <v>90</v>
      </c>
      <c r="AW389" s="13" t="s">
        <v>39</v>
      </c>
      <c r="AX389" s="13" t="s">
        <v>81</v>
      </c>
      <c r="AY389" s="207" t="s">
        <v>165</v>
      </c>
    </row>
    <row r="390" spans="1:65" s="13" customFormat="1" ht="22.5">
      <c r="B390" s="196"/>
      <c r="C390" s="197"/>
      <c r="D390" s="198" t="s">
        <v>176</v>
      </c>
      <c r="E390" s="199" t="s">
        <v>79</v>
      </c>
      <c r="F390" s="200" t="s">
        <v>2298</v>
      </c>
      <c r="G390" s="197"/>
      <c r="H390" s="201">
        <v>0.105</v>
      </c>
      <c r="I390" s="202"/>
      <c r="J390" s="197"/>
      <c r="K390" s="197"/>
      <c r="L390" s="203"/>
      <c r="M390" s="204"/>
      <c r="N390" s="205"/>
      <c r="O390" s="205"/>
      <c r="P390" s="205"/>
      <c r="Q390" s="205"/>
      <c r="R390" s="205"/>
      <c r="S390" s="205"/>
      <c r="T390" s="206"/>
      <c r="AT390" s="207" t="s">
        <v>176</v>
      </c>
      <c r="AU390" s="207" t="s">
        <v>90</v>
      </c>
      <c r="AV390" s="13" t="s">
        <v>90</v>
      </c>
      <c r="AW390" s="13" t="s">
        <v>39</v>
      </c>
      <c r="AX390" s="13" t="s">
        <v>81</v>
      </c>
      <c r="AY390" s="207" t="s">
        <v>165</v>
      </c>
    </row>
    <row r="391" spans="1:65" s="13" customFormat="1" ht="22.5">
      <c r="B391" s="196"/>
      <c r="C391" s="197"/>
      <c r="D391" s="198" t="s">
        <v>176</v>
      </c>
      <c r="E391" s="199" t="s">
        <v>79</v>
      </c>
      <c r="F391" s="200" t="s">
        <v>2299</v>
      </c>
      <c r="G391" s="197"/>
      <c r="H391" s="201">
        <v>6.0999999999999999E-2</v>
      </c>
      <c r="I391" s="202"/>
      <c r="J391" s="197"/>
      <c r="K391" s="197"/>
      <c r="L391" s="203"/>
      <c r="M391" s="204"/>
      <c r="N391" s="205"/>
      <c r="O391" s="205"/>
      <c r="P391" s="205"/>
      <c r="Q391" s="205"/>
      <c r="R391" s="205"/>
      <c r="S391" s="205"/>
      <c r="T391" s="206"/>
      <c r="AT391" s="207" t="s">
        <v>176</v>
      </c>
      <c r="AU391" s="207" t="s">
        <v>90</v>
      </c>
      <c r="AV391" s="13" t="s">
        <v>90</v>
      </c>
      <c r="AW391" s="13" t="s">
        <v>39</v>
      </c>
      <c r="AX391" s="13" t="s">
        <v>81</v>
      </c>
      <c r="AY391" s="207" t="s">
        <v>165</v>
      </c>
    </row>
    <row r="392" spans="1:65" s="13" customFormat="1" ht="22.5">
      <c r="B392" s="196"/>
      <c r="C392" s="197"/>
      <c r="D392" s="198" t="s">
        <v>176</v>
      </c>
      <c r="E392" s="199" t="s">
        <v>79</v>
      </c>
      <c r="F392" s="200" t="s">
        <v>2300</v>
      </c>
      <c r="G392" s="197"/>
      <c r="H392" s="201">
        <v>1.4999999999999999E-2</v>
      </c>
      <c r="I392" s="202"/>
      <c r="J392" s="197"/>
      <c r="K392" s="197"/>
      <c r="L392" s="203"/>
      <c r="M392" s="204"/>
      <c r="N392" s="205"/>
      <c r="O392" s="205"/>
      <c r="P392" s="205"/>
      <c r="Q392" s="205"/>
      <c r="R392" s="205"/>
      <c r="S392" s="205"/>
      <c r="T392" s="206"/>
      <c r="AT392" s="207" t="s">
        <v>176</v>
      </c>
      <c r="AU392" s="207" t="s">
        <v>90</v>
      </c>
      <c r="AV392" s="13" t="s">
        <v>90</v>
      </c>
      <c r="AW392" s="13" t="s">
        <v>39</v>
      </c>
      <c r="AX392" s="13" t="s">
        <v>81</v>
      </c>
      <c r="AY392" s="207" t="s">
        <v>165</v>
      </c>
    </row>
    <row r="393" spans="1:65" s="13" customFormat="1">
      <c r="B393" s="196"/>
      <c r="C393" s="197"/>
      <c r="D393" s="198" t="s">
        <v>176</v>
      </c>
      <c r="E393" s="197"/>
      <c r="F393" s="200" t="s">
        <v>2301</v>
      </c>
      <c r="G393" s="197"/>
      <c r="H393" s="201">
        <v>0.48699999999999999</v>
      </c>
      <c r="I393" s="202"/>
      <c r="J393" s="197"/>
      <c r="K393" s="197"/>
      <c r="L393" s="203"/>
      <c r="M393" s="204"/>
      <c r="N393" s="205"/>
      <c r="O393" s="205"/>
      <c r="P393" s="205"/>
      <c r="Q393" s="205"/>
      <c r="R393" s="205"/>
      <c r="S393" s="205"/>
      <c r="T393" s="206"/>
      <c r="AT393" s="207" t="s">
        <v>176</v>
      </c>
      <c r="AU393" s="207" t="s">
        <v>90</v>
      </c>
      <c r="AV393" s="13" t="s">
        <v>90</v>
      </c>
      <c r="AW393" s="13" t="s">
        <v>4</v>
      </c>
      <c r="AX393" s="13" t="s">
        <v>88</v>
      </c>
      <c r="AY393" s="207" t="s">
        <v>165</v>
      </c>
    </row>
    <row r="394" spans="1:65" s="2" customFormat="1" ht="55.5" customHeight="1">
      <c r="A394" s="34"/>
      <c r="B394" s="35"/>
      <c r="C394" s="178" t="s">
        <v>781</v>
      </c>
      <c r="D394" s="178" t="s">
        <v>167</v>
      </c>
      <c r="E394" s="179" t="s">
        <v>2302</v>
      </c>
      <c r="F394" s="180" t="s">
        <v>2303</v>
      </c>
      <c r="G394" s="181" t="s">
        <v>343</v>
      </c>
      <c r="H394" s="182">
        <v>5.26</v>
      </c>
      <c r="I394" s="183"/>
      <c r="J394" s="184">
        <f>ROUND(I394*H394,2)</f>
        <v>0</v>
      </c>
      <c r="K394" s="180" t="s">
        <v>171</v>
      </c>
      <c r="L394" s="39"/>
      <c r="M394" s="185" t="s">
        <v>79</v>
      </c>
      <c r="N394" s="186" t="s">
        <v>51</v>
      </c>
      <c r="O394" s="64"/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9" t="s">
        <v>270</v>
      </c>
      <c r="AT394" s="189" t="s">
        <v>167</v>
      </c>
      <c r="AU394" s="189" t="s">
        <v>90</v>
      </c>
      <c r="AY394" s="16" t="s">
        <v>165</v>
      </c>
      <c r="BE394" s="190">
        <f>IF(N394="základní",J394,0)</f>
        <v>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16" t="s">
        <v>88</v>
      </c>
      <c r="BK394" s="190">
        <f>ROUND(I394*H394,2)</f>
        <v>0</v>
      </c>
      <c r="BL394" s="16" t="s">
        <v>270</v>
      </c>
      <c r="BM394" s="189" t="s">
        <v>2304</v>
      </c>
    </row>
    <row r="395" spans="1:65" s="2" customFormat="1">
      <c r="A395" s="34"/>
      <c r="B395" s="35"/>
      <c r="C395" s="36"/>
      <c r="D395" s="191" t="s">
        <v>174</v>
      </c>
      <c r="E395" s="36"/>
      <c r="F395" s="192" t="s">
        <v>2305</v>
      </c>
      <c r="G395" s="36"/>
      <c r="H395" s="36"/>
      <c r="I395" s="193"/>
      <c r="J395" s="36"/>
      <c r="K395" s="36"/>
      <c r="L395" s="39"/>
      <c r="M395" s="194"/>
      <c r="N395" s="195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6" t="s">
        <v>174</v>
      </c>
      <c r="AU395" s="16" t="s">
        <v>90</v>
      </c>
    </row>
    <row r="396" spans="1:65" s="13" customFormat="1" ht="22.5">
      <c r="B396" s="196"/>
      <c r="C396" s="197"/>
      <c r="D396" s="198" t="s">
        <v>176</v>
      </c>
      <c r="E396" s="199" t="s">
        <v>79</v>
      </c>
      <c r="F396" s="200" t="s">
        <v>2306</v>
      </c>
      <c r="G396" s="197"/>
      <c r="H396" s="201">
        <v>5.26</v>
      </c>
      <c r="I396" s="202"/>
      <c r="J396" s="197"/>
      <c r="K396" s="197"/>
      <c r="L396" s="203"/>
      <c r="M396" s="204"/>
      <c r="N396" s="205"/>
      <c r="O396" s="205"/>
      <c r="P396" s="205"/>
      <c r="Q396" s="205"/>
      <c r="R396" s="205"/>
      <c r="S396" s="205"/>
      <c r="T396" s="206"/>
      <c r="AT396" s="207" t="s">
        <v>176</v>
      </c>
      <c r="AU396" s="207" t="s">
        <v>90</v>
      </c>
      <c r="AV396" s="13" t="s">
        <v>90</v>
      </c>
      <c r="AW396" s="13" t="s">
        <v>39</v>
      </c>
      <c r="AX396" s="13" t="s">
        <v>81</v>
      </c>
      <c r="AY396" s="207" t="s">
        <v>165</v>
      </c>
    </row>
    <row r="397" spans="1:65" s="2" customFormat="1" ht="21.75" customHeight="1">
      <c r="A397" s="34"/>
      <c r="B397" s="35"/>
      <c r="C397" s="208" t="s">
        <v>786</v>
      </c>
      <c r="D397" s="208" t="s">
        <v>322</v>
      </c>
      <c r="E397" s="209" t="s">
        <v>2307</v>
      </c>
      <c r="F397" s="210" t="s">
        <v>2308</v>
      </c>
      <c r="G397" s="211" t="s">
        <v>170</v>
      </c>
      <c r="H397" s="212">
        <v>0.187</v>
      </c>
      <c r="I397" s="213"/>
      <c r="J397" s="214">
        <f>ROUND(I397*H397,2)</f>
        <v>0</v>
      </c>
      <c r="K397" s="210" t="s">
        <v>171</v>
      </c>
      <c r="L397" s="215"/>
      <c r="M397" s="216" t="s">
        <v>79</v>
      </c>
      <c r="N397" s="217" t="s">
        <v>51</v>
      </c>
      <c r="O397" s="64"/>
      <c r="P397" s="187">
        <f>O397*H397</f>
        <v>0</v>
      </c>
      <c r="Q397" s="187">
        <v>0.55000000000000004</v>
      </c>
      <c r="R397" s="187">
        <f>Q397*H397</f>
        <v>0.10285000000000001</v>
      </c>
      <c r="S397" s="187">
        <v>0</v>
      </c>
      <c r="T397" s="18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89" t="s">
        <v>375</v>
      </c>
      <c r="AT397" s="189" t="s">
        <v>322</v>
      </c>
      <c r="AU397" s="189" t="s">
        <v>90</v>
      </c>
      <c r="AY397" s="16" t="s">
        <v>165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6" t="s">
        <v>88</v>
      </c>
      <c r="BK397" s="190">
        <f>ROUND(I397*H397,2)</f>
        <v>0</v>
      </c>
      <c r="BL397" s="16" t="s">
        <v>270</v>
      </c>
      <c r="BM397" s="189" t="s">
        <v>2309</v>
      </c>
    </row>
    <row r="398" spans="1:65" s="13" customFormat="1" ht="22.5">
      <c r="B398" s="196"/>
      <c r="C398" s="197"/>
      <c r="D398" s="198" t="s">
        <v>176</v>
      </c>
      <c r="E398" s="199" t="s">
        <v>79</v>
      </c>
      <c r="F398" s="200" t="s">
        <v>2310</v>
      </c>
      <c r="G398" s="197"/>
      <c r="H398" s="201">
        <v>0.17</v>
      </c>
      <c r="I398" s="202"/>
      <c r="J398" s="197"/>
      <c r="K398" s="197"/>
      <c r="L398" s="203"/>
      <c r="M398" s="204"/>
      <c r="N398" s="205"/>
      <c r="O398" s="205"/>
      <c r="P398" s="205"/>
      <c r="Q398" s="205"/>
      <c r="R398" s="205"/>
      <c r="S398" s="205"/>
      <c r="T398" s="206"/>
      <c r="AT398" s="207" t="s">
        <v>176</v>
      </c>
      <c r="AU398" s="207" t="s">
        <v>90</v>
      </c>
      <c r="AV398" s="13" t="s">
        <v>90</v>
      </c>
      <c r="AW398" s="13" t="s">
        <v>39</v>
      </c>
      <c r="AX398" s="13" t="s">
        <v>81</v>
      </c>
      <c r="AY398" s="207" t="s">
        <v>165</v>
      </c>
    </row>
    <row r="399" spans="1:65" s="13" customFormat="1">
      <c r="B399" s="196"/>
      <c r="C399" s="197"/>
      <c r="D399" s="198" t="s">
        <v>176</v>
      </c>
      <c r="E399" s="197"/>
      <c r="F399" s="200" t="s">
        <v>2311</v>
      </c>
      <c r="G399" s="197"/>
      <c r="H399" s="201">
        <v>0.187</v>
      </c>
      <c r="I399" s="202"/>
      <c r="J399" s="197"/>
      <c r="K399" s="197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176</v>
      </c>
      <c r="AU399" s="207" t="s">
        <v>90</v>
      </c>
      <c r="AV399" s="13" t="s">
        <v>90</v>
      </c>
      <c r="AW399" s="13" t="s">
        <v>4</v>
      </c>
      <c r="AX399" s="13" t="s">
        <v>88</v>
      </c>
      <c r="AY399" s="207" t="s">
        <v>165</v>
      </c>
    </row>
    <row r="400" spans="1:65" s="2" customFormat="1" ht="49.15" customHeight="1">
      <c r="A400" s="34"/>
      <c r="B400" s="35"/>
      <c r="C400" s="178" t="s">
        <v>791</v>
      </c>
      <c r="D400" s="178" t="s">
        <v>167</v>
      </c>
      <c r="E400" s="179" t="s">
        <v>2312</v>
      </c>
      <c r="F400" s="180" t="s">
        <v>2313</v>
      </c>
      <c r="G400" s="181" t="s">
        <v>213</v>
      </c>
      <c r="H400" s="182">
        <v>21.829000000000001</v>
      </c>
      <c r="I400" s="183"/>
      <c r="J400" s="184">
        <f>ROUND(I400*H400,2)</f>
        <v>0</v>
      </c>
      <c r="K400" s="180" t="s">
        <v>171</v>
      </c>
      <c r="L400" s="39"/>
      <c r="M400" s="185" t="s">
        <v>79</v>
      </c>
      <c r="N400" s="186" t="s">
        <v>51</v>
      </c>
      <c r="O400" s="64"/>
      <c r="P400" s="187">
        <f>O400*H400</f>
        <v>0</v>
      </c>
      <c r="Q400" s="187">
        <v>9.9644999999999994E-3</v>
      </c>
      <c r="R400" s="187">
        <f>Q400*H400</f>
        <v>0.21751507049999999</v>
      </c>
      <c r="S400" s="187">
        <v>0</v>
      </c>
      <c r="T400" s="18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9" t="s">
        <v>270</v>
      </c>
      <c r="AT400" s="189" t="s">
        <v>167</v>
      </c>
      <c r="AU400" s="189" t="s">
        <v>90</v>
      </c>
      <c r="AY400" s="16" t="s">
        <v>165</v>
      </c>
      <c r="BE400" s="190">
        <f>IF(N400="základní",J400,0)</f>
        <v>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6" t="s">
        <v>88</v>
      </c>
      <c r="BK400" s="190">
        <f>ROUND(I400*H400,2)</f>
        <v>0</v>
      </c>
      <c r="BL400" s="16" t="s">
        <v>270</v>
      </c>
      <c r="BM400" s="189" t="s">
        <v>2314</v>
      </c>
    </row>
    <row r="401" spans="1:65" s="2" customFormat="1">
      <c r="A401" s="34"/>
      <c r="B401" s="35"/>
      <c r="C401" s="36"/>
      <c r="D401" s="191" t="s">
        <v>174</v>
      </c>
      <c r="E401" s="36"/>
      <c r="F401" s="192" t="s">
        <v>2315</v>
      </c>
      <c r="G401" s="36"/>
      <c r="H401" s="36"/>
      <c r="I401" s="193"/>
      <c r="J401" s="36"/>
      <c r="K401" s="36"/>
      <c r="L401" s="39"/>
      <c r="M401" s="194"/>
      <c r="N401" s="195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6" t="s">
        <v>174</v>
      </c>
      <c r="AU401" s="16" t="s">
        <v>90</v>
      </c>
    </row>
    <row r="402" spans="1:65" s="13" customFormat="1">
      <c r="B402" s="196"/>
      <c r="C402" s="197"/>
      <c r="D402" s="198" t="s">
        <v>176</v>
      </c>
      <c r="E402" s="199" t="s">
        <v>79</v>
      </c>
      <c r="F402" s="200" t="s">
        <v>2316</v>
      </c>
      <c r="G402" s="197"/>
      <c r="H402" s="201">
        <v>21.829000000000001</v>
      </c>
      <c r="I402" s="202"/>
      <c r="J402" s="197"/>
      <c r="K402" s="197"/>
      <c r="L402" s="203"/>
      <c r="M402" s="204"/>
      <c r="N402" s="205"/>
      <c r="O402" s="205"/>
      <c r="P402" s="205"/>
      <c r="Q402" s="205"/>
      <c r="R402" s="205"/>
      <c r="S402" s="205"/>
      <c r="T402" s="206"/>
      <c r="AT402" s="207" t="s">
        <v>176</v>
      </c>
      <c r="AU402" s="207" t="s">
        <v>90</v>
      </c>
      <c r="AV402" s="13" t="s">
        <v>90</v>
      </c>
      <c r="AW402" s="13" t="s">
        <v>39</v>
      </c>
      <c r="AX402" s="13" t="s">
        <v>81</v>
      </c>
      <c r="AY402" s="207" t="s">
        <v>165</v>
      </c>
    </row>
    <row r="403" spans="1:65" s="2" customFormat="1" ht="37.9" customHeight="1">
      <c r="A403" s="34"/>
      <c r="B403" s="35"/>
      <c r="C403" s="178" t="s">
        <v>797</v>
      </c>
      <c r="D403" s="178" t="s">
        <v>167</v>
      </c>
      <c r="E403" s="179" t="s">
        <v>2317</v>
      </c>
      <c r="F403" s="180" t="s">
        <v>2318</v>
      </c>
      <c r="G403" s="181" t="s">
        <v>170</v>
      </c>
      <c r="H403" s="182">
        <v>0.61299999999999999</v>
      </c>
      <c r="I403" s="183"/>
      <c r="J403" s="184">
        <f>ROUND(I403*H403,2)</f>
        <v>0</v>
      </c>
      <c r="K403" s="180" t="s">
        <v>171</v>
      </c>
      <c r="L403" s="39"/>
      <c r="M403" s="185" t="s">
        <v>79</v>
      </c>
      <c r="N403" s="186" t="s">
        <v>51</v>
      </c>
      <c r="O403" s="64"/>
      <c r="P403" s="187">
        <f>O403*H403</f>
        <v>0</v>
      </c>
      <c r="Q403" s="187">
        <v>2.3367804999999998E-2</v>
      </c>
      <c r="R403" s="187">
        <f>Q403*H403</f>
        <v>1.4324464464999999E-2</v>
      </c>
      <c r="S403" s="187">
        <v>0</v>
      </c>
      <c r="T403" s="18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9" t="s">
        <v>270</v>
      </c>
      <c r="AT403" s="189" t="s">
        <v>167</v>
      </c>
      <c r="AU403" s="189" t="s">
        <v>90</v>
      </c>
      <c r="AY403" s="16" t="s">
        <v>165</v>
      </c>
      <c r="BE403" s="190">
        <f>IF(N403="základní",J403,0)</f>
        <v>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16" t="s">
        <v>88</v>
      </c>
      <c r="BK403" s="190">
        <f>ROUND(I403*H403,2)</f>
        <v>0</v>
      </c>
      <c r="BL403" s="16" t="s">
        <v>270</v>
      </c>
      <c r="BM403" s="189" t="s">
        <v>2319</v>
      </c>
    </row>
    <row r="404" spans="1:65" s="2" customFormat="1">
      <c r="A404" s="34"/>
      <c r="B404" s="35"/>
      <c r="C404" s="36"/>
      <c r="D404" s="191" t="s">
        <v>174</v>
      </c>
      <c r="E404" s="36"/>
      <c r="F404" s="192" t="s">
        <v>2320</v>
      </c>
      <c r="G404" s="36"/>
      <c r="H404" s="36"/>
      <c r="I404" s="193"/>
      <c r="J404" s="36"/>
      <c r="K404" s="36"/>
      <c r="L404" s="39"/>
      <c r="M404" s="194"/>
      <c r="N404" s="195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6" t="s">
        <v>174</v>
      </c>
      <c r="AU404" s="16" t="s">
        <v>90</v>
      </c>
    </row>
    <row r="405" spans="1:65" s="2" customFormat="1" ht="44.25" customHeight="1">
      <c r="A405" s="34"/>
      <c r="B405" s="35"/>
      <c r="C405" s="178" t="s">
        <v>802</v>
      </c>
      <c r="D405" s="178" t="s">
        <v>167</v>
      </c>
      <c r="E405" s="179" t="s">
        <v>1228</v>
      </c>
      <c r="F405" s="180" t="s">
        <v>1229</v>
      </c>
      <c r="G405" s="181" t="s">
        <v>681</v>
      </c>
      <c r="H405" s="219"/>
      <c r="I405" s="183"/>
      <c r="J405" s="184">
        <f>ROUND(I405*H405,2)</f>
        <v>0</v>
      </c>
      <c r="K405" s="180" t="s">
        <v>171</v>
      </c>
      <c r="L405" s="39"/>
      <c r="M405" s="185" t="s">
        <v>79</v>
      </c>
      <c r="N405" s="186" t="s">
        <v>51</v>
      </c>
      <c r="O405" s="64"/>
      <c r="P405" s="187">
        <f>O405*H405</f>
        <v>0</v>
      </c>
      <c r="Q405" s="187">
        <v>0</v>
      </c>
      <c r="R405" s="187">
        <f>Q405*H405</f>
        <v>0</v>
      </c>
      <c r="S405" s="187">
        <v>0</v>
      </c>
      <c r="T405" s="18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89" t="s">
        <v>270</v>
      </c>
      <c r="AT405" s="189" t="s">
        <v>167</v>
      </c>
      <c r="AU405" s="189" t="s">
        <v>90</v>
      </c>
      <c r="AY405" s="16" t="s">
        <v>165</v>
      </c>
      <c r="BE405" s="190">
        <f>IF(N405="základní",J405,0)</f>
        <v>0</v>
      </c>
      <c r="BF405" s="190">
        <f>IF(N405="snížená",J405,0)</f>
        <v>0</v>
      </c>
      <c r="BG405" s="190">
        <f>IF(N405="zákl. přenesená",J405,0)</f>
        <v>0</v>
      </c>
      <c r="BH405" s="190">
        <f>IF(N405="sníž. přenesená",J405,0)</f>
        <v>0</v>
      </c>
      <c r="BI405" s="190">
        <f>IF(N405="nulová",J405,0)</f>
        <v>0</v>
      </c>
      <c r="BJ405" s="16" t="s">
        <v>88</v>
      </c>
      <c r="BK405" s="190">
        <f>ROUND(I405*H405,2)</f>
        <v>0</v>
      </c>
      <c r="BL405" s="16" t="s">
        <v>270</v>
      </c>
      <c r="BM405" s="189" t="s">
        <v>2321</v>
      </c>
    </row>
    <row r="406" spans="1:65" s="2" customFormat="1">
      <c r="A406" s="34"/>
      <c r="B406" s="35"/>
      <c r="C406" s="36"/>
      <c r="D406" s="191" t="s">
        <v>174</v>
      </c>
      <c r="E406" s="36"/>
      <c r="F406" s="192" t="s">
        <v>1231</v>
      </c>
      <c r="G406" s="36"/>
      <c r="H406" s="36"/>
      <c r="I406" s="193"/>
      <c r="J406" s="36"/>
      <c r="K406" s="36"/>
      <c r="L406" s="39"/>
      <c r="M406" s="194"/>
      <c r="N406" s="195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6" t="s">
        <v>174</v>
      </c>
      <c r="AU406" s="16" t="s">
        <v>90</v>
      </c>
    </row>
    <row r="407" spans="1:65" s="12" customFormat="1" ht="22.9" customHeight="1">
      <c r="B407" s="162"/>
      <c r="C407" s="163"/>
      <c r="D407" s="164" t="s">
        <v>80</v>
      </c>
      <c r="E407" s="176" t="s">
        <v>1260</v>
      </c>
      <c r="F407" s="176" t="s">
        <v>1261</v>
      </c>
      <c r="G407" s="163"/>
      <c r="H407" s="163"/>
      <c r="I407" s="166"/>
      <c r="J407" s="177">
        <f>BK407</f>
        <v>0</v>
      </c>
      <c r="K407" s="163"/>
      <c r="L407" s="168"/>
      <c r="M407" s="169"/>
      <c r="N407" s="170"/>
      <c r="O407" s="170"/>
      <c r="P407" s="171">
        <f>SUM(P408:P435)</f>
        <v>0</v>
      </c>
      <c r="Q407" s="170"/>
      <c r="R407" s="171">
        <f>SUM(R408:R435)</f>
        <v>0.22149079149999998</v>
      </c>
      <c r="S407" s="170"/>
      <c r="T407" s="172">
        <f>SUM(T408:T435)</f>
        <v>0</v>
      </c>
      <c r="AR407" s="173" t="s">
        <v>90</v>
      </c>
      <c r="AT407" s="174" t="s">
        <v>80</v>
      </c>
      <c r="AU407" s="174" t="s">
        <v>88</v>
      </c>
      <c r="AY407" s="173" t="s">
        <v>165</v>
      </c>
      <c r="BK407" s="175">
        <f>SUM(BK408:BK435)</f>
        <v>0</v>
      </c>
    </row>
    <row r="408" spans="1:65" s="2" customFormat="1" ht="24.2" customHeight="1">
      <c r="A408" s="34"/>
      <c r="B408" s="35"/>
      <c r="C408" s="178" t="s">
        <v>808</v>
      </c>
      <c r="D408" s="178" t="s">
        <v>167</v>
      </c>
      <c r="E408" s="179" t="s">
        <v>2322</v>
      </c>
      <c r="F408" s="180" t="s">
        <v>2323</v>
      </c>
      <c r="G408" s="181" t="s">
        <v>213</v>
      </c>
      <c r="H408" s="182">
        <v>21.829000000000001</v>
      </c>
      <c r="I408" s="183"/>
      <c r="J408" s="184">
        <f>ROUND(I408*H408,2)</f>
        <v>0</v>
      </c>
      <c r="K408" s="180" t="s">
        <v>171</v>
      </c>
      <c r="L408" s="39"/>
      <c r="M408" s="185" t="s">
        <v>79</v>
      </c>
      <c r="N408" s="186" t="s">
        <v>51</v>
      </c>
      <c r="O408" s="64"/>
      <c r="P408" s="187">
        <f>O408*H408</f>
        <v>0</v>
      </c>
      <c r="Q408" s="187">
        <v>5.7499999999999999E-4</v>
      </c>
      <c r="R408" s="187">
        <f>Q408*H408</f>
        <v>1.2551675E-2</v>
      </c>
      <c r="S408" s="187">
        <v>0</v>
      </c>
      <c r="T408" s="18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89" t="s">
        <v>270</v>
      </c>
      <c r="AT408" s="189" t="s">
        <v>167</v>
      </c>
      <c r="AU408" s="189" t="s">
        <v>90</v>
      </c>
      <c r="AY408" s="16" t="s">
        <v>165</v>
      </c>
      <c r="BE408" s="190">
        <f>IF(N408="základní",J408,0)</f>
        <v>0</v>
      </c>
      <c r="BF408" s="190">
        <f>IF(N408="snížená",J408,0)</f>
        <v>0</v>
      </c>
      <c r="BG408" s="190">
        <f>IF(N408="zákl. přenesená",J408,0)</f>
        <v>0</v>
      </c>
      <c r="BH408" s="190">
        <f>IF(N408="sníž. přenesená",J408,0)</f>
        <v>0</v>
      </c>
      <c r="BI408" s="190">
        <f>IF(N408="nulová",J408,0)</f>
        <v>0</v>
      </c>
      <c r="BJ408" s="16" t="s">
        <v>88</v>
      </c>
      <c r="BK408" s="190">
        <f>ROUND(I408*H408,2)</f>
        <v>0</v>
      </c>
      <c r="BL408" s="16" t="s">
        <v>270</v>
      </c>
      <c r="BM408" s="189" t="s">
        <v>2324</v>
      </c>
    </row>
    <row r="409" spans="1:65" s="2" customFormat="1">
      <c r="A409" s="34"/>
      <c r="B409" s="35"/>
      <c r="C409" s="36"/>
      <c r="D409" s="191" t="s">
        <v>174</v>
      </c>
      <c r="E409" s="36"/>
      <c r="F409" s="192" t="s">
        <v>2325</v>
      </c>
      <c r="G409" s="36"/>
      <c r="H409" s="36"/>
      <c r="I409" s="193"/>
      <c r="J409" s="36"/>
      <c r="K409" s="36"/>
      <c r="L409" s="39"/>
      <c r="M409" s="194"/>
      <c r="N409" s="195"/>
      <c r="O409" s="64"/>
      <c r="P409" s="64"/>
      <c r="Q409" s="64"/>
      <c r="R409" s="64"/>
      <c r="S409" s="64"/>
      <c r="T409" s="65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6" t="s">
        <v>174</v>
      </c>
      <c r="AU409" s="16" t="s">
        <v>90</v>
      </c>
    </row>
    <row r="410" spans="1:65" s="13" customFormat="1" ht="22.5">
      <c r="B410" s="196"/>
      <c r="C410" s="197"/>
      <c r="D410" s="198" t="s">
        <v>176</v>
      </c>
      <c r="E410" s="199" t="s">
        <v>79</v>
      </c>
      <c r="F410" s="200" t="s">
        <v>2326</v>
      </c>
      <c r="G410" s="197"/>
      <c r="H410" s="201">
        <v>21.829000000000001</v>
      </c>
      <c r="I410" s="202"/>
      <c r="J410" s="197"/>
      <c r="K410" s="197"/>
      <c r="L410" s="203"/>
      <c r="M410" s="204"/>
      <c r="N410" s="205"/>
      <c r="O410" s="205"/>
      <c r="P410" s="205"/>
      <c r="Q410" s="205"/>
      <c r="R410" s="205"/>
      <c r="S410" s="205"/>
      <c r="T410" s="206"/>
      <c r="AT410" s="207" t="s">
        <v>176</v>
      </c>
      <c r="AU410" s="207" t="s">
        <v>90</v>
      </c>
      <c r="AV410" s="13" t="s">
        <v>90</v>
      </c>
      <c r="AW410" s="13" t="s">
        <v>39</v>
      </c>
      <c r="AX410" s="13" t="s">
        <v>81</v>
      </c>
      <c r="AY410" s="207" t="s">
        <v>165</v>
      </c>
    </row>
    <row r="411" spans="1:65" s="2" customFormat="1" ht="49.15" customHeight="1">
      <c r="A411" s="34"/>
      <c r="B411" s="35"/>
      <c r="C411" s="178" t="s">
        <v>814</v>
      </c>
      <c r="D411" s="178" t="s">
        <v>167</v>
      </c>
      <c r="E411" s="179" t="s">
        <v>2327</v>
      </c>
      <c r="F411" s="180" t="s">
        <v>2328</v>
      </c>
      <c r="G411" s="181" t="s">
        <v>213</v>
      </c>
      <c r="H411" s="182">
        <v>21.829000000000001</v>
      </c>
      <c r="I411" s="183"/>
      <c r="J411" s="184">
        <f>ROUND(I411*H411,2)</f>
        <v>0</v>
      </c>
      <c r="K411" s="180" t="s">
        <v>171</v>
      </c>
      <c r="L411" s="39"/>
      <c r="M411" s="185" t="s">
        <v>79</v>
      </c>
      <c r="N411" s="186" t="s">
        <v>51</v>
      </c>
      <c r="O411" s="64"/>
      <c r="P411" s="187">
        <f>O411*H411</f>
        <v>0</v>
      </c>
      <c r="Q411" s="187">
        <v>6.6886999999999997E-3</v>
      </c>
      <c r="R411" s="187">
        <f>Q411*H411</f>
        <v>0.1460076323</v>
      </c>
      <c r="S411" s="187">
        <v>0</v>
      </c>
      <c r="T411" s="18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9" t="s">
        <v>270</v>
      </c>
      <c r="AT411" s="189" t="s">
        <v>167</v>
      </c>
      <c r="AU411" s="189" t="s">
        <v>90</v>
      </c>
      <c r="AY411" s="16" t="s">
        <v>165</v>
      </c>
      <c r="BE411" s="190">
        <f>IF(N411="základní",J411,0)</f>
        <v>0</v>
      </c>
      <c r="BF411" s="190">
        <f>IF(N411="snížená",J411,0)</f>
        <v>0</v>
      </c>
      <c r="BG411" s="190">
        <f>IF(N411="zákl. přenesená",J411,0)</f>
        <v>0</v>
      </c>
      <c r="BH411" s="190">
        <f>IF(N411="sníž. přenesená",J411,0)</f>
        <v>0</v>
      </c>
      <c r="BI411" s="190">
        <f>IF(N411="nulová",J411,0)</f>
        <v>0</v>
      </c>
      <c r="BJ411" s="16" t="s">
        <v>88</v>
      </c>
      <c r="BK411" s="190">
        <f>ROUND(I411*H411,2)</f>
        <v>0</v>
      </c>
      <c r="BL411" s="16" t="s">
        <v>270</v>
      </c>
      <c r="BM411" s="189" t="s">
        <v>2329</v>
      </c>
    </row>
    <row r="412" spans="1:65" s="2" customFormat="1">
      <c r="A412" s="34"/>
      <c r="B412" s="35"/>
      <c r="C412" s="36"/>
      <c r="D412" s="191" t="s">
        <v>174</v>
      </c>
      <c r="E412" s="36"/>
      <c r="F412" s="192" t="s">
        <v>2330</v>
      </c>
      <c r="G412" s="36"/>
      <c r="H412" s="36"/>
      <c r="I412" s="193"/>
      <c r="J412" s="36"/>
      <c r="K412" s="36"/>
      <c r="L412" s="39"/>
      <c r="M412" s="194"/>
      <c r="N412" s="195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6" t="s">
        <v>174</v>
      </c>
      <c r="AU412" s="16" t="s">
        <v>90</v>
      </c>
    </row>
    <row r="413" spans="1:65" s="13" customFormat="1" ht="22.5">
      <c r="B413" s="196"/>
      <c r="C413" s="197"/>
      <c r="D413" s="198" t="s">
        <v>176</v>
      </c>
      <c r="E413" s="199" t="s">
        <v>79</v>
      </c>
      <c r="F413" s="200" t="s">
        <v>2331</v>
      </c>
      <c r="G413" s="197"/>
      <c r="H413" s="201">
        <v>21.829000000000001</v>
      </c>
      <c r="I413" s="202"/>
      <c r="J413" s="197"/>
      <c r="K413" s="197"/>
      <c r="L413" s="203"/>
      <c r="M413" s="204"/>
      <c r="N413" s="205"/>
      <c r="O413" s="205"/>
      <c r="P413" s="205"/>
      <c r="Q413" s="205"/>
      <c r="R413" s="205"/>
      <c r="S413" s="205"/>
      <c r="T413" s="206"/>
      <c r="AT413" s="207" t="s">
        <v>176</v>
      </c>
      <c r="AU413" s="207" t="s">
        <v>90</v>
      </c>
      <c r="AV413" s="13" t="s">
        <v>90</v>
      </c>
      <c r="AW413" s="13" t="s">
        <v>39</v>
      </c>
      <c r="AX413" s="13" t="s">
        <v>81</v>
      </c>
      <c r="AY413" s="207" t="s">
        <v>165</v>
      </c>
    </row>
    <row r="414" spans="1:65" s="2" customFormat="1" ht="49.15" customHeight="1">
      <c r="A414" s="34"/>
      <c r="B414" s="35"/>
      <c r="C414" s="178" t="s">
        <v>819</v>
      </c>
      <c r="D414" s="178" t="s">
        <v>167</v>
      </c>
      <c r="E414" s="179" t="s">
        <v>2332</v>
      </c>
      <c r="F414" s="180" t="s">
        <v>2333</v>
      </c>
      <c r="G414" s="181" t="s">
        <v>213</v>
      </c>
      <c r="H414" s="182">
        <v>21.829000000000001</v>
      </c>
      <c r="I414" s="183"/>
      <c r="J414" s="184">
        <f>ROUND(I414*H414,2)</f>
        <v>0</v>
      </c>
      <c r="K414" s="180" t="s">
        <v>171</v>
      </c>
      <c r="L414" s="39"/>
      <c r="M414" s="185" t="s">
        <v>79</v>
      </c>
      <c r="N414" s="186" t="s">
        <v>51</v>
      </c>
      <c r="O414" s="64"/>
      <c r="P414" s="187">
        <f>O414*H414</f>
        <v>0</v>
      </c>
      <c r="Q414" s="187">
        <v>3.4000000000000002E-4</v>
      </c>
      <c r="R414" s="187">
        <f>Q414*H414</f>
        <v>7.4218600000000006E-3</v>
      </c>
      <c r="S414" s="187">
        <v>0</v>
      </c>
      <c r="T414" s="188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89" t="s">
        <v>270</v>
      </c>
      <c r="AT414" s="189" t="s">
        <v>167</v>
      </c>
      <c r="AU414" s="189" t="s">
        <v>90</v>
      </c>
      <c r="AY414" s="16" t="s">
        <v>165</v>
      </c>
      <c r="BE414" s="190">
        <f>IF(N414="základní",J414,0)</f>
        <v>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16" t="s">
        <v>88</v>
      </c>
      <c r="BK414" s="190">
        <f>ROUND(I414*H414,2)</f>
        <v>0</v>
      </c>
      <c r="BL414" s="16" t="s">
        <v>270</v>
      </c>
      <c r="BM414" s="189" t="s">
        <v>2334</v>
      </c>
    </row>
    <row r="415" spans="1:65" s="2" customFormat="1">
      <c r="A415" s="34"/>
      <c r="B415" s="35"/>
      <c r="C415" s="36"/>
      <c r="D415" s="191" t="s">
        <v>174</v>
      </c>
      <c r="E415" s="36"/>
      <c r="F415" s="192" t="s">
        <v>2335</v>
      </c>
      <c r="G415" s="36"/>
      <c r="H415" s="36"/>
      <c r="I415" s="193"/>
      <c r="J415" s="36"/>
      <c r="K415" s="36"/>
      <c r="L415" s="39"/>
      <c r="M415" s="194"/>
      <c r="N415" s="195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6" t="s">
        <v>174</v>
      </c>
      <c r="AU415" s="16" t="s">
        <v>90</v>
      </c>
    </row>
    <row r="416" spans="1:65" s="2" customFormat="1" ht="33" customHeight="1">
      <c r="A416" s="34"/>
      <c r="B416" s="35"/>
      <c r="C416" s="178" t="s">
        <v>824</v>
      </c>
      <c r="D416" s="178" t="s">
        <v>167</v>
      </c>
      <c r="E416" s="179" t="s">
        <v>1269</v>
      </c>
      <c r="F416" s="180" t="s">
        <v>1270</v>
      </c>
      <c r="G416" s="181" t="s">
        <v>343</v>
      </c>
      <c r="H416" s="182">
        <v>13.57</v>
      </c>
      <c r="I416" s="183"/>
      <c r="J416" s="184">
        <f>ROUND(I416*H416,2)</f>
        <v>0</v>
      </c>
      <c r="K416" s="180" t="s">
        <v>171</v>
      </c>
      <c r="L416" s="39"/>
      <c r="M416" s="185" t="s">
        <v>79</v>
      </c>
      <c r="N416" s="186" t="s">
        <v>51</v>
      </c>
      <c r="O416" s="64"/>
      <c r="P416" s="187">
        <f>O416*H416</f>
        <v>0</v>
      </c>
      <c r="Q416" s="187">
        <v>2.3525999999999998E-3</v>
      </c>
      <c r="R416" s="187">
        <f>Q416*H416</f>
        <v>3.1924781999999999E-2</v>
      </c>
      <c r="S416" s="187">
        <v>0</v>
      </c>
      <c r="T416" s="18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9" t="s">
        <v>270</v>
      </c>
      <c r="AT416" s="189" t="s">
        <v>167</v>
      </c>
      <c r="AU416" s="189" t="s">
        <v>90</v>
      </c>
      <c r="AY416" s="16" t="s">
        <v>165</v>
      </c>
      <c r="BE416" s="190">
        <f>IF(N416="základní",J416,0)</f>
        <v>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6" t="s">
        <v>88</v>
      </c>
      <c r="BK416" s="190">
        <f>ROUND(I416*H416,2)</f>
        <v>0</v>
      </c>
      <c r="BL416" s="16" t="s">
        <v>270</v>
      </c>
      <c r="BM416" s="189" t="s">
        <v>2336</v>
      </c>
    </row>
    <row r="417" spans="1:65" s="2" customFormat="1">
      <c r="A417" s="34"/>
      <c r="B417" s="35"/>
      <c r="C417" s="36"/>
      <c r="D417" s="191" t="s">
        <v>174</v>
      </c>
      <c r="E417" s="36"/>
      <c r="F417" s="192" t="s">
        <v>1272</v>
      </c>
      <c r="G417" s="36"/>
      <c r="H417" s="36"/>
      <c r="I417" s="193"/>
      <c r="J417" s="36"/>
      <c r="K417" s="36"/>
      <c r="L417" s="39"/>
      <c r="M417" s="194"/>
      <c r="N417" s="195"/>
      <c r="O417" s="64"/>
      <c r="P417" s="64"/>
      <c r="Q417" s="64"/>
      <c r="R417" s="64"/>
      <c r="S417" s="64"/>
      <c r="T417" s="65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6" t="s">
        <v>174</v>
      </c>
      <c r="AU417" s="16" t="s">
        <v>90</v>
      </c>
    </row>
    <row r="418" spans="1:65" s="13" customFormat="1" ht="22.5">
      <c r="B418" s="196"/>
      <c r="C418" s="197"/>
      <c r="D418" s="198" t="s">
        <v>176</v>
      </c>
      <c r="E418" s="199" t="s">
        <v>79</v>
      </c>
      <c r="F418" s="200" t="s">
        <v>2337</v>
      </c>
      <c r="G418" s="197"/>
      <c r="H418" s="201">
        <v>13.57</v>
      </c>
      <c r="I418" s="202"/>
      <c r="J418" s="197"/>
      <c r="K418" s="197"/>
      <c r="L418" s="203"/>
      <c r="M418" s="204"/>
      <c r="N418" s="205"/>
      <c r="O418" s="205"/>
      <c r="P418" s="205"/>
      <c r="Q418" s="205"/>
      <c r="R418" s="205"/>
      <c r="S418" s="205"/>
      <c r="T418" s="206"/>
      <c r="AT418" s="207" t="s">
        <v>176</v>
      </c>
      <c r="AU418" s="207" t="s">
        <v>90</v>
      </c>
      <c r="AV418" s="13" t="s">
        <v>90</v>
      </c>
      <c r="AW418" s="13" t="s">
        <v>39</v>
      </c>
      <c r="AX418" s="13" t="s">
        <v>81</v>
      </c>
      <c r="AY418" s="207" t="s">
        <v>165</v>
      </c>
    </row>
    <row r="419" spans="1:65" s="2" customFormat="1" ht="37.9" customHeight="1">
      <c r="A419" s="34"/>
      <c r="B419" s="35"/>
      <c r="C419" s="178" t="s">
        <v>831</v>
      </c>
      <c r="D419" s="178" t="s">
        <v>167</v>
      </c>
      <c r="E419" s="179" t="s">
        <v>2338</v>
      </c>
      <c r="F419" s="180" t="s">
        <v>2339</v>
      </c>
      <c r="G419" s="181" t="s">
        <v>343</v>
      </c>
      <c r="H419" s="182">
        <v>5.26</v>
      </c>
      <c r="I419" s="183"/>
      <c r="J419" s="184">
        <f>ROUND(I419*H419,2)</f>
        <v>0</v>
      </c>
      <c r="K419" s="180" t="s">
        <v>171</v>
      </c>
      <c r="L419" s="39"/>
      <c r="M419" s="185" t="s">
        <v>79</v>
      </c>
      <c r="N419" s="186" t="s">
        <v>51</v>
      </c>
      <c r="O419" s="64"/>
      <c r="P419" s="187">
        <f>O419*H419</f>
        <v>0</v>
      </c>
      <c r="Q419" s="187">
        <v>1.0478E-3</v>
      </c>
      <c r="R419" s="187">
        <f>Q419*H419</f>
        <v>5.5114279999999996E-3</v>
      </c>
      <c r="S419" s="187">
        <v>0</v>
      </c>
      <c r="T419" s="18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9" t="s">
        <v>270</v>
      </c>
      <c r="AT419" s="189" t="s">
        <v>167</v>
      </c>
      <c r="AU419" s="189" t="s">
        <v>90</v>
      </c>
      <c r="AY419" s="16" t="s">
        <v>165</v>
      </c>
      <c r="BE419" s="190">
        <f>IF(N419="základní",J419,0)</f>
        <v>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6" t="s">
        <v>88</v>
      </c>
      <c r="BK419" s="190">
        <f>ROUND(I419*H419,2)</f>
        <v>0</v>
      </c>
      <c r="BL419" s="16" t="s">
        <v>270</v>
      </c>
      <c r="BM419" s="189" t="s">
        <v>2340</v>
      </c>
    </row>
    <row r="420" spans="1:65" s="2" customFormat="1">
      <c r="A420" s="34"/>
      <c r="B420" s="35"/>
      <c r="C420" s="36"/>
      <c r="D420" s="191" t="s">
        <v>174</v>
      </c>
      <c r="E420" s="36"/>
      <c r="F420" s="192" t="s">
        <v>2341</v>
      </c>
      <c r="G420" s="36"/>
      <c r="H420" s="36"/>
      <c r="I420" s="193"/>
      <c r="J420" s="36"/>
      <c r="K420" s="36"/>
      <c r="L420" s="39"/>
      <c r="M420" s="194"/>
      <c r="N420" s="195"/>
      <c r="O420" s="64"/>
      <c r="P420" s="64"/>
      <c r="Q420" s="64"/>
      <c r="R420" s="64"/>
      <c r="S420" s="64"/>
      <c r="T420" s="65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6" t="s">
        <v>174</v>
      </c>
      <c r="AU420" s="16" t="s">
        <v>90</v>
      </c>
    </row>
    <row r="421" spans="1:65" s="13" customFormat="1">
      <c r="B421" s="196"/>
      <c r="C421" s="197"/>
      <c r="D421" s="198" t="s">
        <v>176</v>
      </c>
      <c r="E421" s="199" t="s">
        <v>79</v>
      </c>
      <c r="F421" s="200" t="s">
        <v>2342</v>
      </c>
      <c r="G421" s="197"/>
      <c r="H421" s="201">
        <v>5.26</v>
      </c>
      <c r="I421" s="202"/>
      <c r="J421" s="197"/>
      <c r="K421" s="197"/>
      <c r="L421" s="203"/>
      <c r="M421" s="204"/>
      <c r="N421" s="205"/>
      <c r="O421" s="205"/>
      <c r="P421" s="205"/>
      <c r="Q421" s="205"/>
      <c r="R421" s="205"/>
      <c r="S421" s="205"/>
      <c r="T421" s="206"/>
      <c r="AT421" s="207" t="s">
        <v>176</v>
      </c>
      <c r="AU421" s="207" t="s">
        <v>90</v>
      </c>
      <c r="AV421" s="13" t="s">
        <v>90</v>
      </c>
      <c r="AW421" s="13" t="s">
        <v>39</v>
      </c>
      <c r="AX421" s="13" t="s">
        <v>81</v>
      </c>
      <c r="AY421" s="207" t="s">
        <v>165</v>
      </c>
    </row>
    <row r="422" spans="1:65" s="2" customFormat="1" ht="37.9" customHeight="1">
      <c r="A422" s="34"/>
      <c r="B422" s="35"/>
      <c r="C422" s="178" t="s">
        <v>836</v>
      </c>
      <c r="D422" s="178" t="s">
        <v>167</v>
      </c>
      <c r="E422" s="179" t="s">
        <v>2343</v>
      </c>
      <c r="F422" s="180" t="s">
        <v>2344</v>
      </c>
      <c r="G422" s="181" t="s">
        <v>343</v>
      </c>
      <c r="H422" s="182">
        <v>1.2</v>
      </c>
      <c r="I422" s="183"/>
      <c r="J422" s="184">
        <f>ROUND(I422*H422,2)</f>
        <v>0</v>
      </c>
      <c r="K422" s="180" t="s">
        <v>171</v>
      </c>
      <c r="L422" s="39"/>
      <c r="M422" s="185" t="s">
        <v>79</v>
      </c>
      <c r="N422" s="186" t="s">
        <v>51</v>
      </c>
      <c r="O422" s="64"/>
      <c r="P422" s="187">
        <f>O422*H422</f>
        <v>0</v>
      </c>
      <c r="Q422" s="187">
        <v>1.2244160000000001E-3</v>
      </c>
      <c r="R422" s="187">
        <f>Q422*H422</f>
        <v>1.4692992000000002E-3</v>
      </c>
      <c r="S422" s="187">
        <v>0</v>
      </c>
      <c r="T422" s="188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89" t="s">
        <v>270</v>
      </c>
      <c r="AT422" s="189" t="s">
        <v>167</v>
      </c>
      <c r="AU422" s="189" t="s">
        <v>90</v>
      </c>
      <c r="AY422" s="16" t="s">
        <v>165</v>
      </c>
      <c r="BE422" s="190">
        <f>IF(N422="základní",J422,0)</f>
        <v>0</v>
      </c>
      <c r="BF422" s="190">
        <f>IF(N422="snížená",J422,0)</f>
        <v>0</v>
      </c>
      <c r="BG422" s="190">
        <f>IF(N422="zákl. přenesená",J422,0)</f>
        <v>0</v>
      </c>
      <c r="BH422" s="190">
        <f>IF(N422="sníž. přenesená",J422,0)</f>
        <v>0</v>
      </c>
      <c r="BI422" s="190">
        <f>IF(N422="nulová",J422,0)</f>
        <v>0</v>
      </c>
      <c r="BJ422" s="16" t="s">
        <v>88</v>
      </c>
      <c r="BK422" s="190">
        <f>ROUND(I422*H422,2)</f>
        <v>0</v>
      </c>
      <c r="BL422" s="16" t="s">
        <v>270</v>
      </c>
      <c r="BM422" s="189" t="s">
        <v>2345</v>
      </c>
    </row>
    <row r="423" spans="1:65" s="2" customFormat="1">
      <c r="A423" s="34"/>
      <c r="B423" s="35"/>
      <c r="C423" s="36"/>
      <c r="D423" s="191" t="s">
        <v>174</v>
      </c>
      <c r="E423" s="36"/>
      <c r="F423" s="192" t="s">
        <v>2346</v>
      </c>
      <c r="G423" s="36"/>
      <c r="H423" s="36"/>
      <c r="I423" s="193"/>
      <c r="J423" s="36"/>
      <c r="K423" s="36"/>
      <c r="L423" s="39"/>
      <c r="M423" s="194"/>
      <c r="N423" s="195"/>
      <c r="O423" s="64"/>
      <c r="P423" s="64"/>
      <c r="Q423" s="64"/>
      <c r="R423" s="64"/>
      <c r="S423" s="64"/>
      <c r="T423" s="65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6" t="s">
        <v>174</v>
      </c>
      <c r="AU423" s="16" t="s">
        <v>90</v>
      </c>
    </row>
    <row r="424" spans="1:65" s="13" customFormat="1">
      <c r="B424" s="196"/>
      <c r="C424" s="197"/>
      <c r="D424" s="198" t="s">
        <v>176</v>
      </c>
      <c r="E424" s="199" t="s">
        <v>79</v>
      </c>
      <c r="F424" s="200" t="s">
        <v>2347</v>
      </c>
      <c r="G424" s="197"/>
      <c r="H424" s="201">
        <v>1.2</v>
      </c>
      <c r="I424" s="202"/>
      <c r="J424" s="197"/>
      <c r="K424" s="197"/>
      <c r="L424" s="203"/>
      <c r="M424" s="204"/>
      <c r="N424" s="205"/>
      <c r="O424" s="205"/>
      <c r="P424" s="205"/>
      <c r="Q424" s="205"/>
      <c r="R424" s="205"/>
      <c r="S424" s="205"/>
      <c r="T424" s="206"/>
      <c r="AT424" s="207" t="s">
        <v>176</v>
      </c>
      <c r="AU424" s="207" t="s">
        <v>90</v>
      </c>
      <c r="AV424" s="13" t="s">
        <v>90</v>
      </c>
      <c r="AW424" s="13" t="s">
        <v>39</v>
      </c>
      <c r="AX424" s="13" t="s">
        <v>81</v>
      </c>
      <c r="AY424" s="207" t="s">
        <v>165</v>
      </c>
    </row>
    <row r="425" spans="1:65" s="2" customFormat="1" ht="33" customHeight="1">
      <c r="A425" s="34"/>
      <c r="B425" s="35"/>
      <c r="C425" s="178" t="s">
        <v>841</v>
      </c>
      <c r="D425" s="178" t="s">
        <v>167</v>
      </c>
      <c r="E425" s="179" t="s">
        <v>1287</v>
      </c>
      <c r="F425" s="180" t="s">
        <v>1288</v>
      </c>
      <c r="G425" s="181" t="s">
        <v>343</v>
      </c>
      <c r="H425" s="182">
        <v>5.26</v>
      </c>
      <c r="I425" s="183"/>
      <c r="J425" s="184">
        <f>ROUND(I425*H425,2)</f>
        <v>0</v>
      </c>
      <c r="K425" s="180" t="s">
        <v>171</v>
      </c>
      <c r="L425" s="39"/>
      <c r="M425" s="185" t="s">
        <v>79</v>
      </c>
      <c r="N425" s="186" t="s">
        <v>51</v>
      </c>
      <c r="O425" s="64"/>
      <c r="P425" s="187">
        <f>O425*H425</f>
        <v>0</v>
      </c>
      <c r="Q425" s="187">
        <v>2.0302499999999999E-3</v>
      </c>
      <c r="R425" s="187">
        <f>Q425*H425</f>
        <v>1.0679114999999999E-2</v>
      </c>
      <c r="S425" s="187">
        <v>0</v>
      </c>
      <c r="T425" s="188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89" t="s">
        <v>270</v>
      </c>
      <c r="AT425" s="189" t="s">
        <v>167</v>
      </c>
      <c r="AU425" s="189" t="s">
        <v>90</v>
      </c>
      <c r="AY425" s="16" t="s">
        <v>165</v>
      </c>
      <c r="BE425" s="190">
        <f>IF(N425="základní",J425,0)</f>
        <v>0</v>
      </c>
      <c r="BF425" s="190">
        <f>IF(N425="snížená",J425,0)</f>
        <v>0</v>
      </c>
      <c r="BG425" s="190">
        <f>IF(N425="zákl. přenesená",J425,0)</f>
        <v>0</v>
      </c>
      <c r="BH425" s="190">
        <f>IF(N425="sníž. přenesená",J425,0)</f>
        <v>0</v>
      </c>
      <c r="BI425" s="190">
        <f>IF(N425="nulová",J425,0)</f>
        <v>0</v>
      </c>
      <c r="BJ425" s="16" t="s">
        <v>88</v>
      </c>
      <c r="BK425" s="190">
        <f>ROUND(I425*H425,2)</f>
        <v>0</v>
      </c>
      <c r="BL425" s="16" t="s">
        <v>270</v>
      </c>
      <c r="BM425" s="189" t="s">
        <v>2348</v>
      </c>
    </row>
    <row r="426" spans="1:65" s="2" customFormat="1">
      <c r="A426" s="34"/>
      <c r="B426" s="35"/>
      <c r="C426" s="36"/>
      <c r="D426" s="191" t="s">
        <v>174</v>
      </c>
      <c r="E426" s="36"/>
      <c r="F426" s="192" t="s">
        <v>1290</v>
      </c>
      <c r="G426" s="36"/>
      <c r="H426" s="36"/>
      <c r="I426" s="193"/>
      <c r="J426" s="36"/>
      <c r="K426" s="36"/>
      <c r="L426" s="39"/>
      <c r="M426" s="194"/>
      <c r="N426" s="195"/>
      <c r="O426" s="64"/>
      <c r="P426" s="64"/>
      <c r="Q426" s="64"/>
      <c r="R426" s="64"/>
      <c r="S426" s="64"/>
      <c r="T426" s="65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6" t="s">
        <v>174</v>
      </c>
      <c r="AU426" s="16" t="s">
        <v>90</v>
      </c>
    </row>
    <row r="427" spans="1:65" s="13" customFormat="1" ht="22.5">
      <c r="B427" s="196"/>
      <c r="C427" s="197"/>
      <c r="D427" s="198" t="s">
        <v>176</v>
      </c>
      <c r="E427" s="199" t="s">
        <v>79</v>
      </c>
      <c r="F427" s="200" t="s">
        <v>2349</v>
      </c>
      <c r="G427" s="197"/>
      <c r="H427" s="201">
        <v>5.26</v>
      </c>
      <c r="I427" s="202"/>
      <c r="J427" s="197"/>
      <c r="K427" s="197"/>
      <c r="L427" s="203"/>
      <c r="M427" s="204"/>
      <c r="N427" s="205"/>
      <c r="O427" s="205"/>
      <c r="P427" s="205"/>
      <c r="Q427" s="205"/>
      <c r="R427" s="205"/>
      <c r="S427" s="205"/>
      <c r="T427" s="206"/>
      <c r="AT427" s="207" t="s">
        <v>176</v>
      </c>
      <c r="AU427" s="207" t="s">
        <v>90</v>
      </c>
      <c r="AV427" s="13" t="s">
        <v>90</v>
      </c>
      <c r="AW427" s="13" t="s">
        <v>39</v>
      </c>
      <c r="AX427" s="13" t="s">
        <v>81</v>
      </c>
      <c r="AY427" s="207" t="s">
        <v>165</v>
      </c>
    </row>
    <row r="428" spans="1:65" s="2" customFormat="1" ht="44.25" customHeight="1">
      <c r="A428" s="34"/>
      <c r="B428" s="35"/>
      <c r="C428" s="178" t="s">
        <v>846</v>
      </c>
      <c r="D428" s="178" t="s">
        <v>167</v>
      </c>
      <c r="E428" s="179" t="s">
        <v>1293</v>
      </c>
      <c r="F428" s="180" t="s">
        <v>1294</v>
      </c>
      <c r="G428" s="181" t="s">
        <v>232</v>
      </c>
      <c r="H428" s="182">
        <v>1</v>
      </c>
      <c r="I428" s="183"/>
      <c r="J428" s="184">
        <f>ROUND(I428*H428,2)</f>
        <v>0</v>
      </c>
      <c r="K428" s="180" t="s">
        <v>171</v>
      </c>
      <c r="L428" s="39"/>
      <c r="M428" s="185" t="s">
        <v>79</v>
      </c>
      <c r="N428" s="186" t="s">
        <v>51</v>
      </c>
      <c r="O428" s="64"/>
      <c r="P428" s="187">
        <f>O428*H428</f>
        <v>0</v>
      </c>
      <c r="Q428" s="187">
        <v>3.5E-4</v>
      </c>
      <c r="R428" s="187">
        <f>Q428*H428</f>
        <v>3.5E-4</v>
      </c>
      <c r="S428" s="187">
        <v>0</v>
      </c>
      <c r="T428" s="18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89" t="s">
        <v>270</v>
      </c>
      <c r="AT428" s="189" t="s">
        <v>167</v>
      </c>
      <c r="AU428" s="189" t="s">
        <v>90</v>
      </c>
      <c r="AY428" s="16" t="s">
        <v>165</v>
      </c>
      <c r="BE428" s="190">
        <f>IF(N428="základní",J428,0)</f>
        <v>0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6" t="s">
        <v>88</v>
      </c>
      <c r="BK428" s="190">
        <f>ROUND(I428*H428,2)</f>
        <v>0</v>
      </c>
      <c r="BL428" s="16" t="s">
        <v>270</v>
      </c>
      <c r="BM428" s="189" t="s">
        <v>2350</v>
      </c>
    </row>
    <row r="429" spans="1:65" s="2" customFormat="1">
      <c r="A429" s="34"/>
      <c r="B429" s="35"/>
      <c r="C429" s="36"/>
      <c r="D429" s="191" t="s">
        <v>174</v>
      </c>
      <c r="E429" s="36"/>
      <c r="F429" s="192" t="s">
        <v>1296</v>
      </c>
      <c r="G429" s="36"/>
      <c r="H429" s="36"/>
      <c r="I429" s="193"/>
      <c r="J429" s="36"/>
      <c r="K429" s="36"/>
      <c r="L429" s="39"/>
      <c r="M429" s="194"/>
      <c r="N429" s="195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6" t="s">
        <v>174</v>
      </c>
      <c r="AU429" s="16" t="s">
        <v>90</v>
      </c>
    </row>
    <row r="430" spans="1:65" s="13" customFormat="1">
      <c r="B430" s="196"/>
      <c r="C430" s="197"/>
      <c r="D430" s="198" t="s">
        <v>176</v>
      </c>
      <c r="E430" s="199" t="s">
        <v>79</v>
      </c>
      <c r="F430" s="200" t="s">
        <v>2351</v>
      </c>
      <c r="G430" s="197"/>
      <c r="H430" s="201">
        <v>1</v>
      </c>
      <c r="I430" s="202"/>
      <c r="J430" s="197"/>
      <c r="K430" s="197"/>
      <c r="L430" s="203"/>
      <c r="M430" s="204"/>
      <c r="N430" s="205"/>
      <c r="O430" s="205"/>
      <c r="P430" s="205"/>
      <c r="Q430" s="205"/>
      <c r="R430" s="205"/>
      <c r="S430" s="205"/>
      <c r="T430" s="206"/>
      <c r="AT430" s="207" t="s">
        <v>176</v>
      </c>
      <c r="AU430" s="207" t="s">
        <v>90</v>
      </c>
      <c r="AV430" s="13" t="s">
        <v>90</v>
      </c>
      <c r="AW430" s="13" t="s">
        <v>39</v>
      </c>
      <c r="AX430" s="13" t="s">
        <v>81</v>
      </c>
      <c r="AY430" s="207" t="s">
        <v>165</v>
      </c>
    </row>
    <row r="431" spans="1:65" s="2" customFormat="1" ht="37.9" customHeight="1">
      <c r="A431" s="34"/>
      <c r="B431" s="35"/>
      <c r="C431" s="178" t="s">
        <v>851</v>
      </c>
      <c r="D431" s="178" t="s">
        <v>167</v>
      </c>
      <c r="E431" s="179" t="s">
        <v>1299</v>
      </c>
      <c r="F431" s="180" t="s">
        <v>1300</v>
      </c>
      <c r="G431" s="181" t="s">
        <v>343</v>
      </c>
      <c r="H431" s="182">
        <v>2.5</v>
      </c>
      <c r="I431" s="183"/>
      <c r="J431" s="184">
        <f>ROUND(I431*H431,2)</f>
        <v>0</v>
      </c>
      <c r="K431" s="180" t="s">
        <v>171</v>
      </c>
      <c r="L431" s="39"/>
      <c r="M431" s="185" t="s">
        <v>79</v>
      </c>
      <c r="N431" s="186" t="s">
        <v>51</v>
      </c>
      <c r="O431" s="64"/>
      <c r="P431" s="187">
        <f>O431*H431</f>
        <v>0</v>
      </c>
      <c r="Q431" s="187">
        <v>2.2300000000000002E-3</v>
      </c>
      <c r="R431" s="187">
        <f>Q431*H431</f>
        <v>5.5750000000000001E-3</v>
      </c>
      <c r="S431" s="187">
        <v>0</v>
      </c>
      <c r="T431" s="18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9" t="s">
        <v>270</v>
      </c>
      <c r="AT431" s="189" t="s">
        <v>167</v>
      </c>
      <c r="AU431" s="189" t="s">
        <v>90</v>
      </c>
      <c r="AY431" s="16" t="s">
        <v>165</v>
      </c>
      <c r="BE431" s="190">
        <f>IF(N431="základní",J431,0)</f>
        <v>0</v>
      </c>
      <c r="BF431" s="190">
        <f>IF(N431="snížená",J431,0)</f>
        <v>0</v>
      </c>
      <c r="BG431" s="190">
        <f>IF(N431="zákl. přenesená",J431,0)</f>
        <v>0</v>
      </c>
      <c r="BH431" s="190">
        <f>IF(N431="sníž. přenesená",J431,0)</f>
        <v>0</v>
      </c>
      <c r="BI431" s="190">
        <f>IF(N431="nulová",J431,0)</f>
        <v>0</v>
      </c>
      <c r="BJ431" s="16" t="s">
        <v>88</v>
      </c>
      <c r="BK431" s="190">
        <f>ROUND(I431*H431,2)</f>
        <v>0</v>
      </c>
      <c r="BL431" s="16" t="s">
        <v>270</v>
      </c>
      <c r="BM431" s="189" t="s">
        <v>2352</v>
      </c>
    </row>
    <row r="432" spans="1:65" s="2" customFormat="1">
      <c r="A432" s="34"/>
      <c r="B432" s="35"/>
      <c r="C432" s="36"/>
      <c r="D432" s="191" t="s">
        <v>174</v>
      </c>
      <c r="E432" s="36"/>
      <c r="F432" s="192" t="s">
        <v>1302</v>
      </c>
      <c r="G432" s="36"/>
      <c r="H432" s="36"/>
      <c r="I432" s="193"/>
      <c r="J432" s="36"/>
      <c r="K432" s="36"/>
      <c r="L432" s="39"/>
      <c r="M432" s="194"/>
      <c r="N432" s="195"/>
      <c r="O432" s="64"/>
      <c r="P432" s="64"/>
      <c r="Q432" s="64"/>
      <c r="R432" s="64"/>
      <c r="S432" s="64"/>
      <c r="T432" s="65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6" t="s">
        <v>174</v>
      </c>
      <c r="AU432" s="16" t="s">
        <v>90</v>
      </c>
    </row>
    <row r="433" spans="1:65" s="13" customFormat="1">
      <c r="B433" s="196"/>
      <c r="C433" s="197"/>
      <c r="D433" s="198" t="s">
        <v>176</v>
      </c>
      <c r="E433" s="199" t="s">
        <v>79</v>
      </c>
      <c r="F433" s="200" t="s">
        <v>2353</v>
      </c>
      <c r="G433" s="197"/>
      <c r="H433" s="201">
        <v>2.5</v>
      </c>
      <c r="I433" s="202"/>
      <c r="J433" s="197"/>
      <c r="K433" s="197"/>
      <c r="L433" s="203"/>
      <c r="M433" s="204"/>
      <c r="N433" s="205"/>
      <c r="O433" s="205"/>
      <c r="P433" s="205"/>
      <c r="Q433" s="205"/>
      <c r="R433" s="205"/>
      <c r="S433" s="205"/>
      <c r="T433" s="206"/>
      <c r="AT433" s="207" t="s">
        <v>176</v>
      </c>
      <c r="AU433" s="207" t="s">
        <v>90</v>
      </c>
      <c r="AV433" s="13" t="s">
        <v>90</v>
      </c>
      <c r="AW433" s="13" t="s">
        <v>39</v>
      </c>
      <c r="AX433" s="13" t="s">
        <v>81</v>
      </c>
      <c r="AY433" s="207" t="s">
        <v>165</v>
      </c>
    </row>
    <row r="434" spans="1:65" s="2" customFormat="1" ht="44.25" customHeight="1">
      <c r="A434" s="34"/>
      <c r="B434" s="35"/>
      <c r="C434" s="178" t="s">
        <v>855</v>
      </c>
      <c r="D434" s="178" t="s">
        <v>167</v>
      </c>
      <c r="E434" s="179" t="s">
        <v>1305</v>
      </c>
      <c r="F434" s="180" t="s">
        <v>1306</v>
      </c>
      <c r="G434" s="181" t="s">
        <v>681</v>
      </c>
      <c r="H434" s="219"/>
      <c r="I434" s="183"/>
      <c r="J434" s="184">
        <f>ROUND(I434*H434,2)</f>
        <v>0</v>
      </c>
      <c r="K434" s="180" t="s">
        <v>171</v>
      </c>
      <c r="L434" s="39"/>
      <c r="M434" s="185" t="s">
        <v>79</v>
      </c>
      <c r="N434" s="186" t="s">
        <v>51</v>
      </c>
      <c r="O434" s="64"/>
      <c r="P434" s="187">
        <f>O434*H434</f>
        <v>0</v>
      </c>
      <c r="Q434" s="187">
        <v>0</v>
      </c>
      <c r="R434" s="187">
        <f>Q434*H434</f>
        <v>0</v>
      </c>
      <c r="S434" s="187">
        <v>0</v>
      </c>
      <c r="T434" s="18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89" t="s">
        <v>270</v>
      </c>
      <c r="AT434" s="189" t="s">
        <v>167</v>
      </c>
      <c r="AU434" s="189" t="s">
        <v>90</v>
      </c>
      <c r="AY434" s="16" t="s">
        <v>165</v>
      </c>
      <c r="BE434" s="190">
        <f>IF(N434="základní",J434,0)</f>
        <v>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6" t="s">
        <v>88</v>
      </c>
      <c r="BK434" s="190">
        <f>ROUND(I434*H434,2)</f>
        <v>0</v>
      </c>
      <c r="BL434" s="16" t="s">
        <v>270</v>
      </c>
      <c r="BM434" s="189" t="s">
        <v>2354</v>
      </c>
    </row>
    <row r="435" spans="1:65" s="2" customFormat="1">
      <c r="A435" s="34"/>
      <c r="B435" s="35"/>
      <c r="C435" s="36"/>
      <c r="D435" s="191" t="s">
        <v>174</v>
      </c>
      <c r="E435" s="36"/>
      <c r="F435" s="192" t="s">
        <v>1308</v>
      </c>
      <c r="G435" s="36"/>
      <c r="H435" s="36"/>
      <c r="I435" s="193"/>
      <c r="J435" s="36"/>
      <c r="K435" s="36"/>
      <c r="L435" s="39"/>
      <c r="M435" s="194"/>
      <c r="N435" s="195"/>
      <c r="O435" s="64"/>
      <c r="P435" s="64"/>
      <c r="Q435" s="64"/>
      <c r="R435" s="64"/>
      <c r="S435" s="64"/>
      <c r="T435" s="65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6" t="s">
        <v>174</v>
      </c>
      <c r="AU435" s="16" t="s">
        <v>90</v>
      </c>
    </row>
    <row r="436" spans="1:65" s="12" customFormat="1" ht="22.9" customHeight="1">
      <c r="B436" s="162"/>
      <c r="C436" s="163"/>
      <c r="D436" s="164" t="s">
        <v>80</v>
      </c>
      <c r="E436" s="176" t="s">
        <v>1309</v>
      </c>
      <c r="F436" s="176" t="s">
        <v>1310</v>
      </c>
      <c r="G436" s="163"/>
      <c r="H436" s="163"/>
      <c r="I436" s="166"/>
      <c r="J436" s="177">
        <f>BK436</f>
        <v>0</v>
      </c>
      <c r="K436" s="163"/>
      <c r="L436" s="168"/>
      <c r="M436" s="169"/>
      <c r="N436" s="170"/>
      <c r="O436" s="170"/>
      <c r="P436" s="171">
        <f>SUM(P437:P448)</f>
        <v>0</v>
      </c>
      <c r="Q436" s="170"/>
      <c r="R436" s="171">
        <f>SUM(R437:R448)</f>
        <v>0</v>
      </c>
      <c r="S436" s="170"/>
      <c r="T436" s="172">
        <f>SUM(T437:T448)</f>
        <v>0</v>
      </c>
      <c r="AR436" s="173" t="s">
        <v>90</v>
      </c>
      <c r="AT436" s="174" t="s">
        <v>80</v>
      </c>
      <c r="AU436" s="174" t="s">
        <v>88</v>
      </c>
      <c r="AY436" s="173" t="s">
        <v>165</v>
      </c>
      <c r="BK436" s="175">
        <f>SUM(BK437:BK448)</f>
        <v>0</v>
      </c>
    </row>
    <row r="437" spans="1:65" s="2" customFormat="1" ht="33" customHeight="1">
      <c r="A437" s="34"/>
      <c r="B437" s="35"/>
      <c r="C437" s="178" t="s">
        <v>860</v>
      </c>
      <c r="D437" s="178" t="s">
        <v>167</v>
      </c>
      <c r="E437" s="179" t="s">
        <v>2355</v>
      </c>
      <c r="F437" s="180" t="s">
        <v>2356</v>
      </c>
      <c r="G437" s="181" t="s">
        <v>213</v>
      </c>
      <c r="H437" s="182">
        <v>37.97</v>
      </c>
      <c r="I437" s="183"/>
      <c r="J437" s="184">
        <f>ROUND(I437*H437,2)</f>
        <v>0</v>
      </c>
      <c r="K437" s="180" t="s">
        <v>171</v>
      </c>
      <c r="L437" s="39"/>
      <c r="M437" s="185" t="s">
        <v>79</v>
      </c>
      <c r="N437" s="186" t="s">
        <v>51</v>
      </c>
      <c r="O437" s="64"/>
      <c r="P437" s="187">
        <f>O437*H437</f>
        <v>0</v>
      </c>
      <c r="Q437" s="187">
        <v>0</v>
      </c>
      <c r="R437" s="187">
        <f>Q437*H437</f>
        <v>0</v>
      </c>
      <c r="S437" s="187">
        <v>0</v>
      </c>
      <c r="T437" s="18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89" t="s">
        <v>270</v>
      </c>
      <c r="AT437" s="189" t="s">
        <v>167</v>
      </c>
      <c r="AU437" s="189" t="s">
        <v>90</v>
      </c>
      <c r="AY437" s="16" t="s">
        <v>165</v>
      </c>
      <c r="BE437" s="190">
        <f>IF(N437="základní",J437,0)</f>
        <v>0</v>
      </c>
      <c r="BF437" s="190">
        <f>IF(N437="snížená",J437,0)</f>
        <v>0</v>
      </c>
      <c r="BG437" s="190">
        <f>IF(N437="zákl. přenesená",J437,0)</f>
        <v>0</v>
      </c>
      <c r="BH437" s="190">
        <f>IF(N437="sníž. přenesená",J437,0)</f>
        <v>0</v>
      </c>
      <c r="BI437" s="190">
        <f>IF(N437="nulová",J437,0)</f>
        <v>0</v>
      </c>
      <c r="BJ437" s="16" t="s">
        <v>88</v>
      </c>
      <c r="BK437" s="190">
        <f>ROUND(I437*H437,2)</f>
        <v>0</v>
      </c>
      <c r="BL437" s="16" t="s">
        <v>270</v>
      </c>
      <c r="BM437" s="189" t="s">
        <v>2357</v>
      </c>
    </row>
    <row r="438" spans="1:65" s="2" customFormat="1">
      <c r="A438" s="34"/>
      <c r="B438" s="35"/>
      <c r="C438" s="36"/>
      <c r="D438" s="191" t="s">
        <v>174</v>
      </c>
      <c r="E438" s="36"/>
      <c r="F438" s="192" t="s">
        <v>2358</v>
      </c>
      <c r="G438" s="36"/>
      <c r="H438" s="36"/>
      <c r="I438" s="193"/>
      <c r="J438" s="36"/>
      <c r="K438" s="36"/>
      <c r="L438" s="39"/>
      <c r="M438" s="194"/>
      <c r="N438" s="195"/>
      <c r="O438" s="64"/>
      <c r="P438" s="64"/>
      <c r="Q438" s="64"/>
      <c r="R438" s="64"/>
      <c r="S438" s="64"/>
      <c r="T438" s="65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6" t="s">
        <v>174</v>
      </c>
      <c r="AU438" s="16" t="s">
        <v>90</v>
      </c>
    </row>
    <row r="439" spans="1:65" s="13" customFormat="1" ht="33.75">
      <c r="B439" s="196"/>
      <c r="C439" s="197"/>
      <c r="D439" s="198" t="s">
        <v>176</v>
      </c>
      <c r="E439" s="199" t="s">
        <v>79</v>
      </c>
      <c r="F439" s="200" t="s">
        <v>2359</v>
      </c>
      <c r="G439" s="197"/>
      <c r="H439" s="201">
        <v>37.97</v>
      </c>
      <c r="I439" s="202"/>
      <c r="J439" s="197"/>
      <c r="K439" s="197"/>
      <c r="L439" s="203"/>
      <c r="M439" s="204"/>
      <c r="N439" s="205"/>
      <c r="O439" s="205"/>
      <c r="P439" s="205"/>
      <c r="Q439" s="205"/>
      <c r="R439" s="205"/>
      <c r="S439" s="205"/>
      <c r="T439" s="206"/>
      <c r="AT439" s="207" t="s">
        <v>176</v>
      </c>
      <c r="AU439" s="207" t="s">
        <v>90</v>
      </c>
      <c r="AV439" s="13" t="s">
        <v>90</v>
      </c>
      <c r="AW439" s="13" t="s">
        <v>39</v>
      </c>
      <c r="AX439" s="13" t="s">
        <v>81</v>
      </c>
      <c r="AY439" s="207" t="s">
        <v>165</v>
      </c>
    </row>
    <row r="440" spans="1:65" s="2" customFormat="1" ht="33" customHeight="1">
      <c r="A440" s="34"/>
      <c r="B440" s="35"/>
      <c r="C440" s="208" t="s">
        <v>865</v>
      </c>
      <c r="D440" s="208" t="s">
        <v>322</v>
      </c>
      <c r="E440" s="209" t="s">
        <v>2360</v>
      </c>
      <c r="F440" s="210" t="s">
        <v>2361</v>
      </c>
      <c r="G440" s="211" t="s">
        <v>213</v>
      </c>
      <c r="H440" s="212">
        <v>39.869</v>
      </c>
      <c r="I440" s="213"/>
      <c r="J440" s="214">
        <f>ROUND(I440*H440,2)</f>
        <v>0</v>
      </c>
      <c r="K440" s="210" t="s">
        <v>79</v>
      </c>
      <c r="L440" s="215"/>
      <c r="M440" s="216" t="s">
        <v>79</v>
      </c>
      <c r="N440" s="217" t="s">
        <v>51</v>
      </c>
      <c r="O440" s="64"/>
      <c r="P440" s="187">
        <f>O440*H440</f>
        <v>0</v>
      </c>
      <c r="Q440" s="187">
        <v>0</v>
      </c>
      <c r="R440" s="187">
        <f>Q440*H440</f>
        <v>0</v>
      </c>
      <c r="S440" s="187">
        <v>0</v>
      </c>
      <c r="T440" s="18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9" t="s">
        <v>375</v>
      </c>
      <c r="AT440" s="189" t="s">
        <v>322</v>
      </c>
      <c r="AU440" s="189" t="s">
        <v>90</v>
      </c>
      <c r="AY440" s="16" t="s">
        <v>165</v>
      </c>
      <c r="BE440" s="190">
        <f>IF(N440="základní",J440,0)</f>
        <v>0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6" t="s">
        <v>88</v>
      </c>
      <c r="BK440" s="190">
        <f>ROUND(I440*H440,2)</f>
        <v>0</v>
      </c>
      <c r="BL440" s="16" t="s">
        <v>270</v>
      </c>
      <c r="BM440" s="189" t="s">
        <v>2362</v>
      </c>
    </row>
    <row r="441" spans="1:65" s="13" customFormat="1">
      <c r="B441" s="196"/>
      <c r="C441" s="197"/>
      <c r="D441" s="198" t="s">
        <v>176</v>
      </c>
      <c r="E441" s="197"/>
      <c r="F441" s="200" t="s">
        <v>2172</v>
      </c>
      <c r="G441" s="197"/>
      <c r="H441" s="201">
        <v>39.869</v>
      </c>
      <c r="I441" s="202"/>
      <c r="J441" s="197"/>
      <c r="K441" s="197"/>
      <c r="L441" s="203"/>
      <c r="M441" s="204"/>
      <c r="N441" s="205"/>
      <c r="O441" s="205"/>
      <c r="P441" s="205"/>
      <c r="Q441" s="205"/>
      <c r="R441" s="205"/>
      <c r="S441" s="205"/>
      <c r="T441" s="206"/>
      <c r="AT441" s="207" t="s">
        <v>176</v>
      </c>
      <c r="AU441" s="207" t="s">
        <v>90</v>
      </c>
      <c r="AV441" s="13" t="s">
        <v>90</v>
      </c>
      <c r="AW441" s="13" t="s">
        <v>4</v>
      </c>
      <c r="AX441" s="13" t="s">
        <v>88</v>
      </c>
      <c r="AY441" s="207" t="s">
        <v>165</v>
      </c>
    </row>
    <row r="442" spans="1:65" s="2" customFormat="1" ht="33" customHeight="1">
      <c r="A442" s="34"/>
      <c r="B442" s="35"/>
      <c r="C442" s="178" t="s">
        <v>872</v>
      </c>
      <c r="D442" s="178" t="s">
        <v>167</v>
      </c>
      <c r="E442" s="179" t="s">
        <v>2363</v>
      </c>
      <c r="F442" s="180" t="s">
        <v>2364</v>
      </c>
      <c r="G442" s="181" t="s">
        <v>213</v>
      </c>
      <c r="H442" s="182">
        <v>8.8140000000000001</v>
      </c>
      <c r="I442" s="183"/>
      <c r="J442" s="184">
        <f>ROUND(I442*H442,2)</f>
        <v>0</v>
      </c>
      <c r="K442" s="180" t="s">
        <v>171</v>
      </c>
      <c r="L442" s="39"/>
      <c r="M442" s="185" t="s">
        <v>79</v>
      </c>
      <c r="N442" s="186" t="s">
        <v>51</v>
      </c>
      <c r="O442" s="64"/>
      <c r="P442" s="187">
        <f>O442*H442</f>
        <v>0</v>
      </c>
      <c r="Q442" s="187">
        <v>0</v>
      </c>
      <c r="R442" s="187">
        <f>Q442*H442</f>
        <v>0</v>
      </c>
      <c r="S442" s="187">
        <v>0</v>
      </c>
      <c r="T442" s="188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89" t="s">
        <v>270</v>
      </c>
      <c r="AT442" s="189" t="s">
        <v>167</v>
      </c>
      <c r="AU442" s="189" t="s">
        <v>90</v>
      </c>
      <c r="AY442" s="16" t="s">
        <v>165</v>
      </c>
      <c r="BE442" s="190">
        <f>IF(N442="základní",J442,0)</f>
        <v>0</v>
      </c>
      <c r="BF442" s="190">
        <f>IF(N442="snížená",J442,0)</f>
        <v>0</v>
      </c>
      <c r="BG442" s="190">
        <f>IF(N442="zákl. přenesená",J442,0)</f>
        <v>0</v>
      </c>
      <c r="BH442" s="190">
        <f>IF(N442="sníž. přenesená",J442,0)</f>
        <v>0</v>
      </c>
      <c r="BI442" s="190">
        <f>IF(N442="nulová",J442,0)</f>
        <v>0</v>
      </c>
      <c r="BJ442" s="16" t="s">
        <v>88</v>
      </c>
      <c r="BK442" s="190">
        <f>ROUND(I442*H442,2)</f>
        <v>0</v>
      </c>
      <c r="BL442" s="16" t="s">
        <v>270</v>
      </c>
      <c r="BM442" s="189" t="s">
        <v>2365</v>
      </c>
    </row>
    <row r="443" spans="1:65" s="2" customFormat="1">
      <c r="A443" s="34"/>
      <c r="B443" s="35"/>
      <c r="C443" s="36"/>
      <c r="D443" s="191" t="s">
        <v>174</v>
      </c>
      <c r="E443" s="36"/>
      <c r="F443" s="192" t="s">
        <v>2366</v>
      </c>
      <c r="G443" s="36"/>
      <c r="H443" s="36"/>
      <c r="I443" s="193"/>
      <c r="J443" s="36"/>
      <c r="K443" s="36"/>
      <c r="L443" s="39"/>
      <c r="M443" s="194"/>
      <c r="N443" s="195"/>
      <c r="O443" s="64"/>
      <c r="P443" s="64"/>
      <c r="Q443" s="64"/>
      <c r="R443" s="64"/>
      <c r="S443" s="64"/>
      <c r="T443" s="65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6" t="s">
        <v>174</v>
      </c>
      <c r="AU443" s="16" t="s">
        <v>90</v>
      </c>
    </row>
    <row r="444" spans="1:65" s="13" customFormat="1" ht="22.5">
      <c r="B444" s="196"/>
      <c r="C444" s="197"/>
      <c r="D444" s="198" t="s">
        <v>176</v>
      </c>
      <c r="E444" s="199" t="s">
        <v>79</v>
      </c>
      <c r="F444" s="200" t="s">
        <v>2367</v>
      </c>
      <c r="G444" s="197"/>
      <c r="H444" s="201">
        <v>8.8140000000000001</v>
      </c>
      <c r="I444" s="202"/>
      <c r="J444" s="197"/>
      <c r="K444" s="197"/>
      <c r="L444" s="203"/>
      <c r="M444" s="204"/>
      <c r="N444" s="205"/>
      <c r="O444" s="205"/>
      <c r="P444" s="205"/>
      <c r="Q444" s="205"/>
      <c r="R444" s="205"/>
      <c r="S444" s="205"/>
      <c r="T444" s="206"/>
      <c r="AT444" s="207" t="s">
        <v>176</v>
      </c>
      <c r="AU444" s="207" t="s">
        <v>90</v>
      </c>
      <c r="AV444" s="13" t="s">
        <v>90</v>
      </c>
      <c r="AW444" s="13" t="s">
        <v>39</v>
      </c>
      <c r="AX444" s="13" t="s">
        <v>81</v>
      </c>
      <c r="AY444" s="207" t="s">
        <v>165</v>
      </c>
    </row>
    <row r="445" spans="1:65" s="2" customFormat="1" ht="33" customHeight="1">
      <c r="A445" s="34"/>
      <c r="B445" s="35"/>
      <c r="C445" s="208" t="s">
        <v>877</v>
      </c>
      <c r="D445" s="208" t="s">
        <v>322</v>
      </c>
      <c r="E445" s="209" t="s">
        <v>2360</v>
      </c>
      <c r="F445" s="210" t="s">
        <v>2361</v>
      </c>
      <c r="G445" s="211" t="s">
        <v>213</v>
      </c>
      <c r="H445" s="212">
        <v>9.2550000000000008</v>
      </c>
      <c r="I445" s="213"/>
      <c r="J445" s="214">
        <f>ROUND(I445*H445,2)</f>
        <v>0</v>
      </c>
      <c r="K445" s="210" t="s">
        <v>79</v>
      </c>
      <c r="L445" s="215"/>
      <c r="M445" s="216" t="s">
        <v>79</v>
      </c>
      <c r="N445" s="217" t="s">
        <v>51</v>
      </c>
      <c r="O445" s="64"/>
      <c r="P445" s="187">
        <f>O445*H445</f>
        <v>0</v>
      </c>
      <c r="Q445" s="187">
        <v>0</v>
      </c>
      <c r="R445" s="187">
        <f>Q445*H445</f>
        <v>0</v>
      </c>
      <c r="S445" s="187">
        <v>0</v>
      </c>
      <c r="T445" s="18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89" t="s">
        <v>375</v>
      </c>
      <c r="AT445" s="189" t="s">
        <v>322</v>
      </c>
      <c r="AU445" s="189" t="s">
        <v>90</v>
      </c>
      <c r="AY445" s="16" t="s">
        <v>165</v>
      </c>
      <c r="BE445" s="190">
        <f>IF(N445="základní",J445,0)</f>
        <v>0</v>
      </c>
      <c r="BF445" s="190">
        <f>IF(N445="snížená",J445,0)</f>
        <v>0</v>
      </c>
      <c r="BG445" s="190">
        <f>IF(N445="zákl. přenesená",J445,0)</f>
        <v>0</v>
      </c>
      <c r="BH445" s="190">
        <f>IF(N445="sníž. přenesená",J445,0)</f>
        <v>0</v>
      </c>
      <c r="BI445" s="190">
        <f>IF(N445="nulová",J445,0)</f>
        <v>0</v>
      </c>
      <c r="BJ445" s="16" t="s">
        <v>88</v>
      </c>
      <c r="BK445" s="190">
        <f>ROUND(I445*H445,2)</f>
        <v>0</v>
      </c>
      <c r="BL445" s="16" t="s">
        <v>270</v>
      </c>
      <c r="BM445" s="189" t="s">
        <v>2368</v>
      </c>
    </row>
    <row r="446" spans="1:65" s="13" customFormat="1">
      <c r="B446" s="196"/>
      <c r="C446" s="197"/>
      <c r="D446" s="198" t="s">
        <v>176</v>
      </c>
      <c r="E446" s="197"/>
      <c r="F446" s="200" t="s">
        <v>2369</v>
      </c>
      <c r="G446" s="197"/>
      <c r="H446" s="201">
        <v>9.2550000000000008</v>
      </c>
      <c r="I446" s="202"/>
      <c r="J446" s="197"/>
      <c r="K446" s="197"/>
      <c r="L446" s="203"/>
      <c r="M446" s="204"/>
      <c r="N446" s="205"/>
      <c r="O446" s="205"/>
      <c r="P446" s="205"/>
      <c r="Q446" s="205"/>
      <c r="R446" s="205"/>
      <c r="S446" s="205"/>
      <c r="T446" s="206"/>
      <c r="AT446" s="207" t="s">
        <v>176</v>
      </c>
      <c r="AU446" s="207" t="s">
        <v>90</v>
      </c>
      <c r="AV446" s="13" t="s">
        <v>90</v>
      </c>
      <c r="AW446" s="13" t="s">
        <v>4</v>
      </c>
      <c r="AX446" s="13" t="s">
        <v>88</v>
      </c>
      <c r="AY446" s="207" t="s">
        <v>165</v>
      </c>
    </row>
    <row r="447" spans="1:65" s="2" customFormat="1" ht="44.25" customHeight="1">
      <c r="A447" s="34"/>
      <c r="B447" s="35"/>
      <c r="C447" s="178" t="s">
        <v>882</v>
      </c>
      <c r="D447" s="178" t="s">
        <v>167</v>
      </c>
      <c r="E447" s="179" t="s">
        <v>1328</v>
      </c>
      <c r="F447" s="180" t="s">
        <v>1329</v>
      </c>
      <c r="G447" s="181" t="s">
        <v>681</v>
      </c>
      <c r="H447" s="219"/>
      <c r="I447" s="183"/>
      <c r="J447" s="184">
        <f>ROUND(I447*H447,2)</f>
        <v>0</v>
      </c>
      <c r="K447" s="180" t="s">
        <v>171</v>
      </c>
      <c r="L447" s="39"/>
      <c r="M447" s="185" t="s">
        <v>79</v>
      </c>
      <c r="N447" s="186" t="s">
        <v>51</v>
      </c>
      <c r="O447" s="64"/>
      <c r="P447" s="187">
        <f>O447*H447</f>
        <v>0</v>
      </c>
      <c r="Q447" s="187">
        <v>0</v>
      </c>
      <c r="R447" s="187">
        <f>Q447*H447</f>
        <v>0</v>
      </c>
      <c r="S447" s="187">
        <v>0</v>
      </c>
      <c r="T447" s="18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89" t="s">
        <v>270</v>
      </c>
      <c r="AT447" s="189" t="s">
        <v>167</v>
      </c>
      <c r="AU447" s="189" t="s">
        <v>90</v>
      </c>
      <c r="AY447" s="16" t="s">
        <v>165</v>
      </c>
      <c r="BE447" s="190">
        <f>IF(N447="základní",J447,0)</f>
        <v>0</v>
      </c>
      <c r="BF447" s="190">
        <f>IF(N447="snížená",J447,0)</f>
        <v>0</v>
      </c>
      <c r="BG447" s="190">
        <f>IF(N447="zákl. přenesená",J447,0)</f>
        <v>0</v>
      </c>
      <c r="BH447" s="190">
        <f>IF(N447="sníž. přenesená",J447,0)</f>
        <v>0</v>
      </c>
      <c r="BI447" s="190">
        <f>IF(N447="nulová",J447,0)</f>
        <v>0</v>
      </c>
      <c r="BJ447" s="16" t="s">
        <v>88</v>
      </c>
      <c r="BK447" s="190">
        <f>ROUND(I447*H447,2)</f>
        <v>0</v>
      </c>
      <c r="BL447" s="16" t="s">
        <v>270</v>
      </c>
      <c r="BM447" s="189" t="s">
        <v>2370</v>
      </c>
    </row>
    <row r="448" spans="1:65" s="2" customFormat="1">
      <c r="A448" s="34"/>
      <c r="B448" s="35"/>
      <c r="C448" s="36"/>
      <c r="D448" s="191" t="s">
        <v>174</v>
      </c>
      <c r="E448" s="36"/>
      <c r="F448" s="192" t="s">
        <v>1331</v>
      </c>
      <c r="G448" s="36"/>
      <c r="H448" s="36"/>
      <c r="I448" s="193"/>
      <c r="J448" s="36"/>
      <c r="K448" s="36"/>
      <c r="L448" s="39"/>
      <c r="M448" s="194"/>
      <c r="N448" s="195"/>
      <c r="O448" s="64"/>
      <c r="P448" s="64"/>
      <c r="Q448" s="64"/>
      <c r="R448" s="64"/>
      <c r="S448" s="64"/>
      <c r="T448" s="65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6" t="s">
        <v>174</v>
      </c>
      <c r="AU448" s="16" t="s">
        <v>90</v>
      </c>
    </row>
    <row r="449" spans="1:65" s="12" customFormat="1" ht="22.9" customHeight="1">
      <c r="B449" s="162"/>
      <c r="C449" s="163"/>
      <c r="D449" s="164" t="s">
        <v>80</v>
      </c>
      <c r="E449" s="176" t="s">
        <v>1332</v>
      </c>
      <c r="F449" s="176" t="s">
        <v>1333</v>
      </c>
      <c r="G449" s="163"/>
      <c r="H449" s="163"/>
      <c r="I449" s="166"/>
      <c r="J449" s="177">
        <f>BK449</f>
        <v>0</v>
      </c>
      <c r="K449" s="163"/>
      <c r="L449" s="168"/>
      <c r="M449" s="169"/>
      <c r="N449" s="170"/>
      <c r="O449" s="170"/>
      <c r="P449" s="171">
        <f>SUM(P450:P457)</f>
        <v>0</v>
      </c>
      <c r="Q449" s="170"/>
      <c r="R449" s="171">
        <f>SUM(R450:R457)</f>
        <v>0.62326499999999996</v>
      </c>
      <c r="S449" s="170"/>
      <c r="T449" s="172">
        <f>SUM(T450:T457)</f>
        <v>0</v>
      </c>
      <c r="AR449" s="173" t="s">
        <v>90</v>
      </c>
      <c r="AT449" s="174" t="s">
        <v>80</v>
      </c>
      <c r="AU449" s="174" t="s">
        <v>88</v>
      </c>
      <c r="AY449" s="173" t="s">
        <v>165</v>
      </c>
      <c r="BK449" s="175">
        <f>SUM(BK450:BK457)</f>
        <v>0</v>
      </c>
    </row>
    <row r="450" spans="1:65" s="2" customFormat="1" ht="24.2" customHeight="1">
      <c r="A450" s="34"/>
      <c r="B450" s="35"/>
      <c r="C450" s="178" t="s">
        <v>887</v>
      </c>
      <c r="D450" s="178" t="s">
        <v>167</v>
      </c>
      <c r="E450" s="179" t="s">
        <v>2371</v>
      </c>
      <c r="F450" s="180" t="s">
        <v>2372</v>
      </c>
      <c r="G450" s="181" t="s">
        <v>343</v>
      </c>
      <c r="H450" s="182">
        <v>87.75</v>
      </c>
      <c r="I450" s="183"/>
      <c r="J450" s="184">
        <f>ROUND(I450*H450,2)</f>
        <v>0</v>
      </c>
      <c r="K450" s="180" t="s">
        <v>171</v>
      </c>
      <c r="L450" s="39"/>
      <c r="M450" s="185" t="s">
        <v>79</v>
      </c>
      <c r="N450" s="186" t="s">
        <v>51</v>
      </c>
      <c r="O450" s="64"/>
      <c r="P450" s="187">
        <f>O450*H450</f>
        <v>0</v>
      </c>
      <c r="Q450" s="187">
        <v>6.0000000000000002E-5</v>
      </c>
      <c r="R450" s="187">
        <f>Q450*H450</f>
        <v>5.2649999999999997E-3</v>
      </c>
      <c r="S450" s="187">
        <v>0</v>
      </c>
      <c r="T450" s="188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89" t="s">
        <v>270</v>
      </c>
      <c r="AT450" s="189" t="s">
        <v>167</v>
      </c>
      <c r="AU450" s="189" t="s">
        <v>90</v>
      </c>
      <c r="AY450" s="16" t="s">
        <v>165</v>
      </c>
      <c r="BE450" s="190">
        <f>IF(N450="základní",J450,0)</f>
        <v>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6" t="s">
        <v>88</v>
      </c>
      <c r="BK450" s="190">
        <f>ROUND(I450*H450,2)</f>
        <v>0</v>
      </c>
      <c r="BL450" s="16" t="s">
        <v>270</v>
      </c>
      <c r="BM450" s="189" t="s">
        <v>2373</v>
      </c>
    </row>
    <row r="451" spans="1:65" s="2" customFormat="1">
      <c r="A451" s="34"/>
      <c r="B451" s="35"/>
      <c r="C451" s="36"/>
      <c r="D451" s="191" t="s">
        <v>174</v>
      </c>
      <c r="E451" s="36"/>
      <c r="F451" s="192" t="s">
        <v>2374</v>
      </c>
      <c r="G451" s="36"/>
      <c r="H451" s="36"/>
      <c r="I451" s="193"/>
      <c r="J451" s="36"/>
      <c r="K451" s="36"/>
      <c r="L451" s="39"/>
      <c r="M451" s="194"/>
      <c r="N451" s="195"/>
      <c r="O451" s="64"/>
      <c r="P451" s="64"/>
      <c r="Q451" s="64"/>
      <c r="R451" s="64"/>
      <c r="S451" s="64"/>
      <c r="T451" s="65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6" t="s">
        <v>174</v>
      </c>
      <c r="AU451" s="16" t="s">
        <v>90</v>
      </c>
    </row>
    <row r="452" spans="1:65" s="13" customFormat="1" ht="22.5">
      <c r="B452" s="196"/>
      <c r="C452" s="197"/>
      <c r="D452" s="198" t="s">
        <v>176</v>
      </c>
      <c r="E452" s="199" t="s">
        <v>79</v>
      </c>
      <c r="F452" s="200" t="s">
        <v>2375</v>
      </c>
      <c r="G452" s="197"/>
      <c r="H452" s="201">
        <v>87.75</v>
      </c>
      <c r="I452" s="202"/>
      <c r="J452" s="197"/>
      <c r="K452" s="197"/>
      <c r="L452" s="203"/>
      <c r="M452" s="204"/>
      <c r="N452" s="205"/>
      <c r="O452" s="205"/>
      <c r="P452" s="205"/>
      <c r="Q452" s="205"/>
      <c r="R452" s="205"/>
      <c r="S452" s="205"/>
      <c r="T452" s="206"/>
      <c r="AT452" s="207" t="s">
        <v>176</v>
      </c>
      <c r="AU452" s="207" t="s">
        <v>90</v>
      </c>
      <c r="AV452" s="13" t="s">
        <v>90</v>
      </c>
      <c r="AW452" s="13" t="s">
        <v>39</v>
      </c>
      <c r="AX452" s="13" t="s">
        <v>81</v>
      </c>
      <c r="AY452" s="207" t="s">
        <v>165</v>
      </c>
    </row>
    <row r="453" spans="1:65" s="2" customFormat="1" ht="24.2" customHeight="1">
      <c r="A453" s="34"/>
      <c r="B453" s="35"/>
      <c r="C453" s="208" t="s">
        <v>893</v>
      </c>
      <c r="D453" s="208" t="s">
        <v>322</v>
      </c>
      <c r="E453" s="209" t="s">
        <v>2376</v>
      </c>
      <c r="F453" s="210" t="s">
        <v>2377</v>
      </c>
      <c r="G453" s="211" t="s">
        <v>190</v>
      </c>
      <c r="H453" s="212">
        <v>0.61799999999999999</v>
      </c>
      <c r="I453" s="213"/>
      <c r="J453" s="214">
        <f>ROUND(I453*H453,2)</f>
        <v>0</v>
      </c>
      <c r="K453" s="210" t="s">
        <v>171</v>
      </c>
      <c r="L453" s="215"/>
      <c r="M453" s="216" t="s">
        <v>79</v>
      </c>
      <c r="N453" s="217" t="s">
        <v>51</v>
      </c>
      <c r="O453" s="64"/>
      <c r="P453" s="187">
        <f>O453*H453</f>
        <v>0</v>
      </c>
      <c r="Q453" s="187">
        <v>1</v>
      </c>
      <c r="R453" s="187">
        <f>Q453*H453</f>
        <v>0.61799999999999999</v>
      </c>
      <c r="S453" s="187">
        <v>0</v>
      </c>
      <c r="T453" s="18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89" t="s">
        <v>375</v>
      </c>
      <c r="AT453" s="189" t="s">
        <v>322</v>
      </c>
      <c r="AU453" s="189" t="s">
        <v>90</v>
      </c>
      <c r="AY453" s="16" t="s">
        <v>165</v>
      </c>
      <c r="BE453" s="190">
        <f>IF(N453="základní",J453,0)</f>
        <v>0</v>
      </c>
      <c r="BF453" s="190">
        <f>IF(N453="snížená",J453,0)</f>
        <v>0</v>
      </c>
      <c r="BG453" s="190">
        <f>IF(N453="zákl. přenesená",J453,0)</f>
        <v>0</v>
      </c>
      <c r="BH453" s="190">
        <f>IF(N453="sníž. přenesená",J453,0)</f>
        <v>0</v>
      </c>
      <c r="BI453" s="190">
        <f>IF(N453="nulová",J453,0)</f>
        <v>0</v>
      </c>
      <c r="BJ453" s="16" t="s">
        <v>88</v>
      </c>
      <c r="BK453" s="190">
        <f>ROUND(I453*H453,2)</f>
        <v>0</v>
      </c>
      <c r="BL453" s="16" t="s">
        <v>270</v>
      </c>
      <c r="BM453" s="189" t="s">
        <v>2378</v>
      </c>
    </row>
    <row r="454" spans="1:65" s="13" customFormat="1" ht="22.5">
      <c r="B454" s="196"/>
      <c r="C454" s="197"/>
      <c r="D454" s="198" t="s">
        <v>176</v>
      </c>
      <c r="E454" s="199" t="s">
        <v>79</v>
      </c>
      <c r="F454" s="200" t="s">
        <v>2379</v>
      </c>
      <c r="G454" s="197"/>
      <c r="H454" s="201">
        <v>0.60599999999999998</v>
      </c>
      <c r="I454" s="202"/>
      <c r="J454" s="197"/>
      <c r="K454" s="197"/>
      <c r="L454" s="203"/>
      <c r="M454" s="204"/>
      <c r="N454" s="205"/>
      <c r="O454" s="205"/>
      <c r="P454" s="205"/>
      <c r="Q454" s="205"/>
      <c r="R454" s="205"/>
      <c r="S454" s="205"/>
      <c r="T454" s="206"/>
      <c r="AT454" s="207" t="s">
        <v>176</v>
      </c>
      <c r="AU454" s="207" t="s">
        <v>90</v>
      </c>
      <c r="AV454" s="13" t="s">
        <v>90</v>
      </c>
      <c r="AW454" s="13" t="s">
        <v>39</v>
      </c>
      <c r="AX454" s="13" t="s">
        <v>81</v>
      </c>
      <c r="AY454" s="207" t="s">
        <v>165</v>
      </c>
    </row>
    <row r="455" spans="1:65" s="13" customFormat="1">
      <c r="B455" s="196"/>
      <c r="C455" s="197"/>
      <c r="D455" s="198" t="s">
        <v>176</v>
      </c>
      <c r="E455" s="197"/>
      <c r="F455" s="200" t="s">
        <v>2380</v>
      </c>
      <c r="G455" s="197"/>
      <c r="H455" s="201">
        <v>0.61799999999999999</v>
      </c>
      <c r="I455" s="202"/>
      <c r="J455" s="197"/>
      <c r="K455" s="197"/>
      <c r="L455" s="203"/>
      <c r="M455" s="204"/>
      <c r="N455" s="205"/>
      <c r="O455" s="205"/>
      <c r="P455" s="205"/>
      <c r="Q455" s="205"/>
      <c r="R455" s="205"/>
      <c r="S455" s="205"/>
      <c r="T455" s="206"/>
      <c r="AT455" s="207" t="s">
        <v>176</v>
      </c>
      <c r="AU455" s="207" t="s">
        <v>90</v>
      </c>
      <c r="AV455" s="13" t="s">
        <v>90</v>
      </c>
      <c r="AW455" s="13" t="s">
        <v>4</v>
      </c>
      <c r="AX455" s="13" t="s">
        <v>88</v>
      </c>
      <c r="AY455" s="207" t="s">
        <v>165</v>
      </c>
    </row>
    <row r="456" spans="1:65" s="2" customFormat="1" ht="44.25" customHeight="1">
      <c r="A456" s="34"/>
      <c r="B456" s="35"/>
      <c r="C456" s="178" t="s">
        <v>897</v>
      </c>
      <c r="D456" s="178" t="s">
        <v>167</v>
      </c>
      <c r="E456" s="179" t="s">
        <v>1382</v>
      </c>
      <c r="F456" s="180" t="s">
        <v>1383</v>
      </c>
      <c r="G456" s="181" t="s">
        <v>681</v>
      </c>
      <c r="H456" s="219"/>
      <c r="I456" s="183"/>
      <c r="J456" s="184">
        <f>ROUND(I456*H456,2)</f>
        <v>0</v>
      </c>
      <c r="K456" s="180" t="s">
        <v>171</v>
      </c>
      <c r="L456" s="39"/>
      <c r="M456" s="185" t="s">
        <v>79</v>
      </c>
      <c r="N456" s="186" t="s">
        <v>51</v>
      </c>
      <c r="O456" s="64"/>
      <c r="P456" s="187">
        <f>O456*H456</f>
        <v>0</v>
      </c>
      <c r="Q456" s="187">
        <v>0</v>
      </c>
      <c r="R456" s="187">
        <f>Q456*H456</f>
        <v>0</v>
      </c>
      <c r="S456" s="187">
        <v>0</v>
      </c>
      <c r="T456" s="188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89" t="s">
        <v>270</v>
      </c>
      <c r="AT456" s="189" t="s">
        <v>167</v>
      </c>
      <c r="AU456" s="189" t="s">
        <v>90</v>
      </c>
      <c r="AY456" s="16" t="s">
        <v>165</v>
      </c>
      <c r="BE456" s="190">
        <f>IF(N456="základní",J456,0)</f>
        <v>0</v>
      </c>
      <c r="BF456" s="190">
        <f>IF(N456="snížená",J456,0)</f>
        <v>0</v>
      </c>
      <c r="BG456" s="190">
        <f>IF(N456="zákl. přenesená",J456,0)</f>
        <v>0</v>
      </c>
      <c r="BH456" s="190">
        <f>IF(N456="sníž. přenesená",J456,0)</f>
        <v>0</v>
      </c>
      <c r="BI456" s="190">
        <f>IF(N456="nulová",J456,0)</f>
        <v>0</v>
      </c>
      <c r="BJ456" s="16" t="s">
        <v>88</v>
      </c>
      <c r="BK456" s="190">
        <f>ROUND(I456*H456,2)</f>
        <v>0</v>
      </c>
      <c r="BL456" s="16" t="s">
        <v>270</v>
      </c>
      <c r="BM456" s="189" t="s">
        <v>2381</v>
      </c>
    </row>
    <row r="457" spans="1:65" s="2" customFormat="1">
      <c r="A457" s="34"/>
      <c r="B457" s="35"/>
      <c r="C457" s="36"/>
      <c r="D457" s="191" t="s">
        <v>174</v>
      </c>
      <c r="E457" s="36"/>
      <c r="F457" s="192" t="s">
        <v>1385</v>
      </c>
      <c r="G457" s="36"/>
      <c r="H457" s="36"/>
      <c r="I457" s="193"/>
      <c r="J457" s="36"/>
      <c r="K457" s="36"/>
      <c r="L457" s="39"/>
      <c r="M457" s="194"/>
      <c r="N457" s="195"/>
      <c r="O457" s="64"/>
      <c r="P457" s="64"/>
      <c r="Q457" s="64"/>
      <c r="R457" s="64"/>
      <c r="S457" s="64"/>
      <c r="T457" s="65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6" t="s">
        <v>174</v>
      </c>
      <c r="AU457" s="16" t="s">
        <v>90</v>
      </c>
    </row>
    <row r="458" spans="1:65" s="12" customFormat="1" ht="25.9" customHeight="1">
      <c r="B458" s="162"/>
      <c r="C458" s="163"/>
      <c r="D458" s="164" t="s">
        <v>80</v>
      </c>
      <c r="E458" s="165" t="s">
        <v>1575</v>
      </c>
      <c r="F458" s="165" t="s">
        <v>1576</v>
      </c>
      <c r="G458" s="163"/>
      <c r="H458" s="163"/>
      <c r="I458" s="166"/>
      <c r="J458" s="167">
        <f>BK458</f>
        <v>0</v>
      </c>
      <c r="K458" s="163"/>
      <c r="L458" s="168"/>
      <c r="M458" s="169"/>
      <c r="N458" s="170"/>
      <c r="O458" s="170"/>
      <c r="P458" s="171">
        <f>SUM(P459:P461)</f>
        <v>0</v>
      </c>
      <c r="Q458" s="170"/>
      <c r="R458" s="171">
        <f>SUM(R459:R461)</f>
        <v>0</v>
      </c>
      <c r="S458" s="170"/>
      <c r="T458" s="172">
        <f>SUM(T459:T461)</f>
        <v>0</v>
      </c>
      <c r="AR458" s="173" t="s">
        <v>172</v>
      </c>
      <c r="AT458" s="174" t="s">
        <v>80</v>
      </c>
      <c r="AU458" s="174" t="s">
        <v>81</v>
      </c>
      <c r="AY458" s="173" t="s">
        <v>165</v>
      </c>
      <c r="BK458" s="175">
        <f>SUM(BK459:BK461)</f>
        <v>0</v>
      </c>
    </row>
    <row r="459" spans="1:65" s="2" customFormat="1" ht="24.2" customHeight="1">
      <c r="A459" s="34"/>
      <c r="B459" s="35"/>
      <c r="C459" s="178" t="s">
        <v>904</v>
      </c>
      <c r="D459" s="178" t="s">
        <v>167</v>
      </c>
      <c r="E459" s="179" t="s">
        <v>1586</v>
      </c>
      <c r="F459" s="180" t="s">
        <v>1587</v>
      </c>
      <c r="G459" s="181" t="s">
        <v>1580</v>
      </c>
      <c r="H459" s="182">
        <v>20</v>
      </c>
      <c r="I459" s="183"/>
      <c r="J459" s="184">
        <f>ROUND(I459*H459,2)</f>
        <v>0</v>
      </c>
      <c r="K459" s="180" t="s">
        <v>171</v>
      </c>
      <c r="L459" s="39"/>
      <c r="M459" s="185" t="s">
        <v>79</v>
      </c>
      <c r="N459" s="186" t="s">
        <v>51</v>
      </c>
      <c r="O459" s="64"/>
      <c r="P459" s="187">
        <f>O459*H459</f>
        <v>0</v>
      </c>
      <c r="Q459" s="187">
        <v>0</v>
      </c>
      <c r="R459" s="187">
        <f>Q459*H459</f>
        <v>0</v>
      </c>
      <c r="S459" s="187">
        <v>0</v>
      </c>
      <c r="T459" s="188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89" t="s">
        <v>1581</v>
      </c>
      <c r="AT459" s="189" t="s">
        <v>167</v>
      </c>
      <c r="AU459" s="189" t="s">
        <v>88</v>
      </c>
      <c r="AY459" s="16" t="s">
        <v>165</v>
      </c>
      <c r="BE459" s="190">
        <f>IF(N459="základní",J459,0)</f>
        <v>0</v>
      </c>
      <c r="BF459" s="190">
        <f>IF(N459="snížená",J459,0)</f>
        <v>0</v>
      </c>
      <c r="BG459" s="190">
        <f>IF(N459="zákl. přenesená",J459,0)</f>
        <v>0</v>
      </c>
      <c r="BH459" s="190">
        <f>IF(N459="sníž. přenesená",J459,0)</f>
        <v>0</v>
      </c>
      <c r="BI459" s="190">
        <f>IF(N459="nulová",J459,0)</f>
        <v>0</v>
      </c>
      <c r="BJ459" s="16" t="s">
        <v>88</v>
      </c>
      <c r="BK459" s="190">
        <f>ROUND(I459*H459,2)</f>
        <v>0</v>
      </c>
      <c r="BL459" s="16" t="s">
        <v>1581</v>
      </c>
      <c r="BM459" s="189" t="s">
        <v>2382</v>
      </c>
    </row>
    <row r="460" spans="1:65" s="2" customFormat="1">
      <c r="A460" s="34"/>
      <c r="B460" s="35"/>
      <c r="C460" s="36"/>
      <c r="D460" s="191" t="s">
        <v>174</v>
      </c>
      <c r="E460" s="36"/>
      <c r="F460" s="192" t="s">
        <v>1589</v>
      </c>
      <c r="G460" s="36"/>
      <c r="H460" s="36"/>
      <c r="I460" s="193"/>
      <c r="J460" s="36"/>
      <c r="K460" s="36"/>
      <c r="L460" s="39"/>
      <c r="M460" s="194"/>
      <c r="N460" s="195"/>
      <c r="O460" s="64"/>
      <c r="P460" s="64"/>
      <c r="Q460" s="64"/>
      <c r="R460" s="64"/>
      <c r="S460" s="64"/>
      <c r="T460" s="65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6" t="s">
        <v>174</v>
      </c>
      <c r="AU460" s="16" t="s">
        <v>88</v>
      </c>
    </row>
    <row r="461" spans="1:65" s="13" customFormat="1" ht="22.5">
      <c r="B461" s="196"/>
      <c r="C461" s="197"/>
      <c r="D461" s="198" t="s">
        <v>176</v>
      </c>
      <c r="E461" s="199" t="s">
        <v>79</v>
      </c>
      <c r="F461" s="200" t="s">
        <v>2383</v>
      </c>
      <c r="G461" s="197"/>
      <c r="H461" s="201">
        <v>20</v>
      </c>
      <c r="I461" s="202"/>
      <c r="J461" s="197"/>
      <c r="K461" s="197"/>
      <c r="L461" s="203"/>
      <c r="M461" s="220"/>
      <c r="N461" s="221"/>
      <c r="O461" s="221"/>
      <c r="P461" s="221"/>
      <c r="Q461" s="221"/>
      <c r="R461" s="221"/>
      <c r="S461" s="221"/>
      <c r="T461" s="222"/>
      <c r="AT461" s="207" t="s">
        <v>176</v>
      </c>
      <c r="AU461" s="207" t="s">
        <v>88</v>
      </c>
      <c r="AV461" s="13" t="s">
        <v>90</v>
      </c>
      <c r="AW461" s="13" t="s">
        <v>39</v>
      </c>
      <c r="AX461" s="13" t="s">
        <v>81</v>
      </c>
      <c r="AY461" s="207" t="s">
        <v>165</v>
      </c>
    </row>
    <row r="462" spans="1:65" s="2" customFormat="1" ht="6.95" customHeight="1">
      <c r="A462" s="34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39"/>
      <c r="M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</row>
  </sheetData>
  <sheetProtection algorithmName="SHA-512" hashValue="8slkSNN1SfA82WenDnJ8xgb1A+kBOawoqVGDe0Z26iqhIa2jpgvBEHk0xxBELPpLmTpK+Q0EK0vXehnUjcfV3w==" saltValue="jJaQ+fQ4moqHQd1MnCtiY1giV/JL1g4ObB9Cbizltz6KseOuwpRVBHwViFloLkR7DdUj009sl5SyFFh8ncvBuw==" spinCount="100000" sheet="1" objects="1" scenarios="1" formatColumns="0" formatRows="0" autoFilter="0"/>
  <autoFilter ref="C106:K461" xr:uid="{00000000-0009-0000-0000-000003000000}"/>
  <mergeCells count="12">
    <mergeCell ref="E99:H99"/>
    <mergeCell ref="L2:V2"/>
    <mergeCell ref="E50:H50"/>
    <mergeCell ref="E52:H52"/>
    <mergeCell ref="E54:H54"/>
    <mergeCell ref="E95:H95"/>
    <mergeCell ref="E97:H97"/>
    <mergeCell ref="E7:H7"/>
    <mergeCell ref="E9:H9"/>
    <mergeCell ref="E11:H11"/>
    <mergeCell ref="E20:H20"/>
    <mergeCell ref="E29:H29"/>
  </mergeCells>
  <hyperlinks>
    <hyperlink ref="F111" r:id="rId1" xr:uid="{00000000-0004-0000-0300-000000000000}"/>
    <hyperlink ref="F115" r:id="rId2" xr:uid="{00000000-0004-0000-0300-000001000000}"/>
    <hyperlink ref="F119" r:id="rId3" xr:uid="{00000000-0004-0000-0300-000002000000}"/>
    <hyperlink ref="F122" r:id="rId4" xr:uid="{00000000-0004-0000-0300-000003000000}"/>
    <hyperlink ref="F125" r:id="rId5" xr:uid="{00000000-0004-0000-0300-000004000000}"/>
    <hyperlink ref="F129" r:id="rId6" xr:uid="{00000000-0004-0000-0300-000005000000}"/>
    <hyperlink ref="F134" r:id="rId7" xr:uid="{00000000-0004-0000-0300-000006000000}"/>
    <hyperlink ref="F137" r:id="rId8" xr:uid="{00000000-0004-0000-0300-000007000000}"/>
    <hyperlink ref="F140" r:id="rId9" xr:uid="{00000000-0004-0000-0300-000008000000}"/>
    <hyperlink ref="F146" r:id="rId10" xr:uid="{00000000-0004-0000-0300-000009000000}"/>
    <hyperlink ref="F152" r:id="rId11" xr:uid="{00000000-0004-0000-0300-00000A000000}"/>
    <hyperlink ref="F157" r:id="rId12" xr:uid="{00000000-0004-0000-0300-00000B000000}"/>
    <hyperlink ref="F160" r:id="rId13" xr:uid="{00000000-0004-0000-0300-00000C000000}"/>
    <hyperlink ref="F163" r:id="rId14" xr:uid="{00000000-0004-0000-0300-00000D000000}"/>
    <hyperlink ref="F166" r:id="rId15" xr:uid="{00000000-0004-0000-0300-00000E000000}"/>
    <hyperlink ref="F171" r:id="rId16" xr:uid="{00000000-0004-0000-0300-00000F000000}"/>
    <hyperlink ref="F176" r:id="rId17" xr:uid="{00000000-0004-0000-0300-000010000000}"/>
    <hyperlink ref="F179" r:id="rId18" xr:uid="{00000000-0004-0000-0300-000011000000}"/>
    <hyperlink ref="F182" r:id="rId19" xr:uid="{00000000-0004-0000-0300-000012000000}"/>
    <hyperlink ref="F189" r:id="rId20" xr:uid="{00000000-0004-0000-0300-000013000000}"/>
    <hyperlink ref="F192" r:id="rId21" xr:uid="{00000000-0004-0000-0300-000014000000}"/>
    <hyperlink ref="F195" r:id="rId22" xr:uid="{00000000-0004-0000-0300-000015000000}"/>
    <hyperlink ref="F198" r:id="rId23" xr:uid="{00000000-0004-0000-0300-000016000000}"/>
    <hyperlink ref="F200" r:id="rId24" xr:uid="{00000000-0004-0000-0300-000017000000}"/>
    <hyperlink ref="F204" r:id="rId25" xr:uid="{00000000-0004-0000-0300-000018000000}"/>
    <hyperlink ref="F209" r:id="rId26" xr:uid="{00000000-0004-0000-0300-000019000000}"/>
    <hyperlink ref="F212" r:id="rId27" xr:uid="{00000000-0004-0000-0300-00001A000000}"/>
    <hyperlink ref="F215" r:id="rId28" xr:uid="{00000000-0004-0000-0300-00001B000000}"/>
    <hyperlink ref="F218" r:id="rId29" xr:uid="{00000000-0004-0000-0300-00001C000000}"/>
    <hyperlink ref="F221" r:id="rId30" xr:uid="{00000000-0004-0000-0300-00001D000000}"/>
    <hyperlink ref="F225" r:id="rId31" xr:uid="{00000000-0004-0000-0300-00001E000000}"/>
    <hyperlink ref="F230" r:id="rId32" xr:uid="{00000000-0004-0000-0300-00001F000000}"/>
    <hyperlink ref="F235" r:id="rId33" xr:uid="{00000000-0004-0000-0300-000020000000}"/>
    <hyperlink ref="F238" r:id="rId34" xr:uid="{00000000-0004-0000-0300-000021000000}"/>
    <hyperlink ref="F242" r:id="rId35" xr:uid="{00000000-0004-0000-0300-000022000000}"/>
    <hyperlink ref="F244" r:id="rId36" xr:uid="{00000000-0004-0000-0300-000023000000}"/>
    <hyperlink ref="F246" r:id="rId37" xr:uid="{00000000-0004-0000-0300-000024000000}"/>
    <hyperlink ref="F248" r:id="rId38" xr:uid="{00000000-0004-0000-0300-000025000000}"/>
    <hyperlink ref="F250" r:id="rId39" xr:uid="{00000000-0004-0000-0300-000026000000}"/>
    <hyperlink ref="F252" r:id="rId40" xr:uid="{00000000-0004-0000-0300-000027000000}"/>
    <hyperlink ref="F255" r:id="rId41" xr:uid="{00000000-0004-0000-0300-000028000000}"/>
    <hyperlink ref="F259" r:id="rId42" xr:uid="{00000000-0004-0000-0300-000029000000}"/>
    <hyperlink ref="F264" r:id="rId43" xr:uid="{00000000-0004-0000-0300-00002A000000}"/>
    <hyperlink ref="F269" r:id="rId44" xr:uid="{00000000-0004-0000-0300-00002B000000}"/>
    <hyperlink ref="F272" r:id="rId45" xr:uid="{00000000-0004-0000-0300-00002C000000}"/>
    <hyperlink ref="F276" r:id="rId46" xr:uid="{00000000-0004-0000-0300-00002D000000}"/>
    <hyperlink ref="F279" r:id="rId47" xr:uid="{00000000-0004-0000-0300-00002E000000}"/>
    <hyperlink ref="F282" r:id="rId48" xr:uid="{00000000-0004-0000-0300-00002F000000}"/>
    <hyperlink ref="F285" r:id="rId49" xr:uid="{00000000-0004-0000-0300-000030000000}"/>
    <hyperlink ref="F290" r:id="rId50" xr:uid="{00000000-0004-0000-0300-000031000000}"/>
    <hyperlink ref="F294" r:id="rId51" xr:uid="{00000000-0004-0000-0300-000032000000}"/>
    <hyperlink ref="F298" r:id="rId52" xr:uid="{00000000-0004-0000-0300-000033000000}"/>
    <hyperlink ref="F303" r:id="rId53" xr:uid="{00000000-0004-0000-0300-000034000000}"/>
    <hyperlink ref="F311" r:id="rId54" xr:uid="{00000000-0004-0000-0300-000035000000}"/>
    <hyperlink ref="F316" r:id="rId55" xr:uid="{00000000-0004-0000-0300-000036000000}"/>
    <hyperlink ref="F320" r:id="rId56" xr:uid="{00000000-0004-0000-0300-000037000000}"/>
    <hyperlink ref="F324" r:id="rId57" xr:uid="{00000000-0004-0000-0300-000038000000}"/>
    <hyperlink ref="F328" r:id="rId58" xr:uid="{00000000-0004-0000-0300-000039000000}"/>
    <hyperlink ref="F332" r:id="rId59" xr:uid="{00000000-0004-0000-0300-00003A000000}"/>
    <hyperlink ref="F338" r:id="rId60" xr:uid="{00000000-0004-0000-0300-00003B000000}"/>
    <hyperlink ref="F344" r:id="rId61" xr:uid="{00000000-0004-0000-0300-00003C000000}"/>
    <hyperlink ref="F351" r:id="rId62" xr:uid="{00000000-0004-0000-0300-00003D000000}"/>
    <hyperlink ref="F355" r:id="rId63" xr:uid="{00000000-0004-0000-0300-00003E000000}"/>
    <hyperlink ref="F359" r:id="rId64" xr:uid="{00000000-0004-0000-0300-00003F000000}"/>
    <hyperlink ref="F364" r:id="rId65" xr:uid="{00000000-0004-0000-0300-000040000000}"/>
    <hyperlink ref="F368" r:id="rId66" xr:uid="{00000000-0004-0000-0300-000041000000}"/>
    <hyperlink ref="F374" r:id="rId67" xr:uid="{00000000-0004-0000-0300-000042000000}"/>
    <hyperlink ref="F377" r:id="rId68" xr:uid="{00000000-0004-0000-0300-000043000000}"/>
    <hyperlink ref="F380" r:id="rId69" xr:uid="{00000000-0004-0000-0300-000044000000}"/>
    <hyperlink ref="F383" r:id="rId70" xr:uid="{00000000-0004-0000-0300-000045000000}"/>
    <hyperlink ref="F395" r:id="rId71" xr:uid="{00000000-0004-0000-0300-000046000000}"/>
    <hyperlink ref="F401" r:id="rId72" xr:uid="{00000000-0004-0000-0300-000047000000}"/>
    <hyperlink ref="F404" r:id="rId73" xr:uid="{00000000-0004-0000-0300-000048000000}"/>
    <hyperlink ref="F406" r:id="rId74" xr:uid="{00000000-0004-0000-0300-000049000000}"/>
    <hyperlink ref="F409" r:id="rId75" xr:uid="{00000000-0004-0000-0300-00004A000000}"/>
    <hyperlink ref="F412" r:id="rId76" xr:uid="{00000000-0004-0000-0300-00004B000000}"/>
    <hyperlink ref="F415" r:id="rId77" xr:uid="{00000000-0004-0000-0300-00004C000000}"/>
    <hyperlink ref="F417" r:id="rId78" xr:uid="{00000000-0004-0000-0300-00004D000000}"/>
    <hyperlink ref="F420" r:id="rId79" xr:uid="{00000000-0004-0000-0300-00004E000000}"/>
    <hyperlink ref="F423" r:id="rId80" xr:uid="{00000000-0004-0000-0300-00004F000000}"/>
    <hyperlink ref="F426" r:id="rId81" xr:uid="{00000000-0004-0000-0300-000050000000}"/>
    <hyperlink ref="F429" r:id="rId82" xr:uid="{00000000-0004-0000-0300-000051000000}"/>
    <hyperlink ref="F432" r:id="rId83" xr:uid="{00000000-0004-0000-0300-000052000000}"/>
    <hyperlink ref="F435" r:id="rId84" xr:uid="{00000000-0004-0000-0300-000053000000}"/>
    <hyperlink ref="F438" r:id="rId85" xr:uid="{00000000-0004-0000-0300-000054000000}"/>
    <hyperlink ref="F443" r:id="rId86" xr:uid="{00000000-0004-0000-0300-000055000000}"/>
    <hyperlink ref="F448" r:id="rId87" xr:uid="{00000000-0004-0000-0300-000056000000}"/>
    <hyperlink ref="F451" r:id="rId88" xr:uid="{00000000-0004-0000-0300-000057000000}"/>
    <hyperlink ref="F457" r:id="rId89" xr:uid="{00000000-0004-0000-0300-000058000000}"/>
    <hyperlink ref="F460" r:id="rId90" xr:uid="{00000000-0004-0000-0300-00005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9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6" t="s">
        <v>104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90</v>
      </c>
    </row>
    <row r="4" spans="1:46" s="1" customFormat="1" ht="24.95" customHeight="1">
      <c r="B4" s="19"/>
      <c r="D4" s="110" t="s">
        <v>111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60" t="str">
        <f>'Rekapitulace stavby'!K6</f>
        <v>Aquacentrum Teplice p.o. - venkovní úpravy</v>
      </c>
      <c r="F7" s="361"/>
      <c r="G7" s="361"/>
      <c r="H7" s="361"/>
      <c r="L7" s="19"/>
    </row>
    <row r="8" spans="1:46" s="1" customFormat="1" ht="12" customHeight="1">
      <c r="B8" s="19"/>
      <c r="D8" s="112" t="s">
        <v>112</v>
      </c>
      <c r="L8" s="19"/>
    </row>
    <row r="9" spans="1:46" s="2" customFormat="1" ht="16.5" customHeight="1">
      <c r="A9" s="34"/>
      <c r="B9" s="39"/>
      <c r="C9" s="34"/>
      <c r="D9" s="34"/>
      <c r="E9" s="360" t="s">
        <v>113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2384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79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32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33</v>
      </c>
      <c r="F17" s="34"/>
      <c r="G17" s="34"/>
      <c r="H17" s="34"/>
      <c r="I17" s="112" t="s">
        <v>34</v>
      </c>
      <c r="J17" s="103" t="s">
        <v>35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34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31</v>
      </c>
      <c r="J22" s="103" t="s">
        <v>32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33</v>
      </c>
      <c r="F23" s="34"/>
      <c r="G23" s="34"/>
      <c r="H23" s="34"/>
      <c r="I23" s="112" t="s">
        <v>34</v>
      </c>
      <c r="J23" s="103" t="s">
        <v>35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31</v>
      </c>
      <c r="J25" s="103" t="s">
        <v>41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42</v>
      </c>
      <c r="F26" s="34"/>
      <c r="G26" s="34"/>
      <c r="H26" s="34"/>
      <c r="I26" s="112" t="s">
        <v>34</v>
      </c>
      <c r="J26" s="103" t="s">
        <v>43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44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79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46</v>
      </c>
      <c r="E32" s="34"/>
      <c r="F32" s="34"/>
      <c r="G32" s="34"/>
      <c r="H32" s="34"/>
      <c r="I32" s="34"/>
      <c r="J32" s="120">
        <f>ROUND(J90,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48</v>
      </c>
      <c r="G34" s="34"/>
      <c r="H34" s="34"/>
      <c r="I34" s="121" t="s">
        <v>47</v>
      </c>
      <c r="J34" s="121" t="s">
        <v>49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50</v>
      </c>
      <c r="E35" s="112" t="s">
        <v>51</v>
      </c>
      <c r="F35" s="123">
        <f>ROUND((SUM(BE90:BE189)),  2)</f>
        <v>0</v>
      </c>
      <c r="G35" s="34"/>
      <c r="H35" s="34"/>
      <c r="I35" s="124">
        <v>0.21</v>
      </c>
      <c r="J35" s="123">
        <f>ROUND(((SUM(BE90:BE189))*I35),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52</v>
      </c>
      <c r="F36" s="123">
        <f>ROUND((SUM(BF90:BF189)),  2)</f>
        <v>0</v>
      </c>
      <c r="G36" s="34"/>
      <c r="H36" s="34"/>
      <c r="I36" s="124">
        <v>0.15</v>
      </c>
      <c r="J36" s="123">
        <f>ROUND(((SUM(BF90:BF189))*I36),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53</v>
      </c>
      <c r="F37" s="123">
        <f>ROUND((SUM(BG90:BG189)),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54</v>
      </c>
      <c r="F38" s="123">
        <f>ROUND((SUM(BH90:BH189)),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55</v>
      </c>
      <c r="F39" s="123">
        <f>ROUND((SUM(BI90:BI189)),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56</v>
      </c>
      <c r="E41" s="127"/>
      <c r="F41" s="127"/>
      <c r="G41" s="128" t="s">
        <v>57</v>
      </c>
      <c r="H41" s="129" t="s">
        <v>58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8" t="str">
        <f>E7</f>
        <v>Aquacentrum Teplice p.o. - venkovní úpravy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112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8" t="s">
        <v>113</v>
      </c>
      <c r="F52" s="357"/>
      <c r="G52" s="357"/>
      <c r="H52" s="357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114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7" t="str">
        <f>E11</f>
        <v>SO 102 12 - Úprava svahu a travnatých ploch</v>
      </c>
      <c r="F54" s="357"/>
      <c r="G54" s="357"/>
      <c r="H54" s="357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>Teplice</v>
      </c>
      <c r="G56" s="36"/>
      <c r="H56" s="36"/>
      <c r="I56" s="28" t="s">
        <v>24</v>
      </c>
      <c r="J56" s="59" t="str">
        <f>IF(J14="","",J14)</f>
        <v>13. 12. 2021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PS projekty s.r.o., Revoluční 5, Teplice</v>
      </c>
      <c r="G58" s="36"/>
      <c r="H58" s="36"/>
      <c r="I58" s="28" t="s">
        <v>38</v>
      </c>
      <c r="J58" s="32" t="str">
        <f>E23</f>
        <v>PS projekty s.r.o., Revoluční 5, Teplice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>STAVINVEST KMS s.r.o., Studentská 285/22, Bílina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117</v>
      </c>
      <c r="D61" s="137"/>
      <c r="E61" s="137"/>
      <c r="F61" s="137"/>
      <c r="G61" s="137"/>
      <c r="H61" s="137"/>
      <c r="I61" s="137"/>
      <c r="J61" s="138" t="s">
        <v>118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78</v>
      </c>
      <c r="D63" s="36"/>
      <c r="E63" s="36"/>
      <c r="F63" s="36"/>
      <c r="G63" s="36"/>
      <c r="H63" s="36"/>
      <c r="I63" s="36"/>
      <c r="J63" s="77">
        <f>J90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119</v>
      </c>
    </row>
    <row r="64" spans="1:47" s="9" customFormat="1" ht="24.95" customHeight="1">
      <c r="B64" s="140"/>
      <c r="C64" s="141"/>
      <c r="D64" s="142" t="s">
        <v>120</v>
      </c>
      <c r="E64" s="143"/>
      <c r="F64" s="143"/>
      <c r="G64" s="143"/>
      <c r="H64" s="143"/>
      <c r="I64" s="143"/>
      <c r="J64" s="144">
        <f>J91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121</v>
      </c>
      <c r="E65" s="148"/>
      <c r="F65" s="148"/>
      <c r="G65" s="148"/>
      <c r="H65" s="148"/>
      <c r="I65" s="148"/>
      <c r="J65" s="149">
        <f>J92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123</v>
      </c>
      <c r="E66" s="148"/>
      <c r="F66" s="148"/>
      <c r="G66" s="148"/>
      <c r="H66" s="148"/>
      <c r="I66" s="148"/>
      <c r="J66" s="149">
        <f>J144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1593</v>
      </c>
      <c r="E67" s="148"/>
      <c r="F67" s="148"/>
      <c r="G67" s="148"/>
      <c r="H67" s="148"/>
      <c r="I67" s="148"/>
      <c r="J67" s="149">
        <f>J178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129</v>
      </c>
      <c r="E68" s="148"/>
      <c r="F68" s="148"/>
      <c r="G68" s="148"/>
      <c r="H68" s="148"/>
      <c r="I68" s="148"/>
      <c r="J68" s="149">
        <f>J187</f>
        <v>0</v>
      </c>
      <c r="K68" s="97"/>
      <c r="L68" s="150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2" t="s">
        <v>150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8" t="s">
        <v>16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58" t="str">
        <f>E7</f>
        <v>Aquacentrum Teplice p.o. - venkovní úpravy</v>
      </c>
      <c r="F78" s="359"/>
      <c r="G78" s="359"/>
      <c r="H78" s="359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0"/>
      <c r="C79" s="28" t="s">
        <v>112</v>
      </c>
      <c r="D79" s="21"/>
      <c r="E79" s="21"/>
      <c r="F79" s="21"/>
      <c r="G79" s="21"/>
      <c r="H79" s="21"/>
      <c r="I79" s="21"/>
      <c r="J79" s="21"/>
      <c r="K79" s="21"/>
      <c r="L79" s="19"/>
    </row>
    <row r="80" spans="1:31" s="2" customFormat="1" ht="16.5" customHeight="1">
      <c r="A80" s="34"/>
      <c r="B80" s="35"/>
      <c r="C80" s="36"/>
      <c r="D80" s="36"/>
      <c r="E80" s="358" t="s">
        <v>113</v>
      </c>
      <c r="F80" s="357"/>
      <c r="G80" s="357"/>
      <c r="H80" s="357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8" t="s">
        <v>114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37" t="str">
        <f>E11</f>
        <v>SO 102 12 - Úprava svahu a travnatých ploch</v>
      </c>
      <c r="F82" s="357"/>
      <c r="G82" s="357"/>
      <c r="H82" s="357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8" t="s">
        <v>22</v>
      </c>
      <c r="D84" s="36"/>
      <c r="E84" s="36"/>
      <c r="F84" s="26" t="str">
        <f>F14</f>
        <v>Teplice</v>
      </c>
      <c r="G84" s="36"/>
      <c r="H84" s="36"/>
      <c r="I84" s="28" t="s">
        <v>24</v>
      </c>
      <c r="J84" s="59" t="str">
        <f>IF(J14="","",J14)</f>
        <v>13. 12. 2021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8" t="s">
        <v>30</v>
      </c>
      <c r="D86" s="36"/>
      <c r="E86" s="36"/>
      <c r="F86" s="26" t="str">
        <f>E17</f>
        <v>PS projekty s.r.o., Revoluční 5, Teplice</v>
      </c>
      <c r="G86" s="36"/>
      <c r="H86" s="36"/>
      <c r="I86" s="28" t="s">
        <v>38</v>
      </c>
      <c r="J86" s="32" t="str">
        <f>E23</f>
        <v>PS projekty s.r.o., Revoluční 5, Teplice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40.15" customHeight="1">
      <c r="A87" s="34"/>
      <c r="B87" s="35"/>
      <c r="C87" s="28" t="s">
        <v>36</v>
      </c>
      <c r="D87" s="36"/>
      <c r="E87" s="36"/>
      <c r="F87" s="26" t="str">
        <f>IF(E20="","",E20)</f>
        <v>Vyplň údaj</v>
      </c>
      <c r="G87" s="36"/>
      <c r="H87" s="36"/>
      <c r="I87" s="28" t="s">
        <v>40</v>
      </c>
      <c r="J87" s="32" t="str">
        <f>E26</f>
        <v>STAVINVEST KMS s.r.o., Studentská 285/22, Bílina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51"/>
      <c r="B89" s="152"/>
      <c r="C89" s="153" t="s">
        <v>151</v>
      </c>
      <c r="D89" s="154" t="s">
        <v>65</v>
      </c>
      <c r="E89" s="154" t="s">
        <v>61</v>
      </c>
      <c r="F89" s="154" t="s">
        <v>62</v>
      </c>
      <c r="G89" s="154" t="s">
        <v>152</v>
      </c>
      <c r="H89" s="154" t="s">
        <v>153</v>
      </c>
      <c r="I89" s="154" t="s">
        <v>154</v>
      </c>
      <c r="J89" s="154" t="s">
        <v>118</v>
      </c>
      <c r="K89" s="155" t="s">
        <v>155</v>
      </c>
      <c r="L89" s="156"/>
      <c r="M89" s="68" t="s">
        <v>79</v>
      </c>
      <c r="N89" s="69" t="s">
        <v>50</v>
      </c>
      <c r="O89" s="69" t="s">
        <v>156</v>
      </c>
      <c r="P89" s="69" t="s">
        <v>157</v>
      </c>
      <c r="Q89" s="69" t="s">
        <v>158</v>
      </c>
      <c r="R89" s="69" t="s">
        <v>159</v>
      </c>
      <c r="S89" s="69" t="s">
        <v>160</v>
      </c>
      <c r="T89" s="70" t="s">
        <v>161</v>
      </c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65" s="2" customFormat="1" ht="22.9" customHeight="1">
      <c r="A90" s="34"/>
      <c r="B90" s="35"/>
      <c r="C90" s="75" t="s">
        <v>162</v>
      </c>
      <c r="D90" s="36"/>
      <c r="E90" s="36"/>
      <c r="F90" s="36"/>
      <c r="G90" s="36"/>
      <c r="H90" s="36"/>
      <c r="I90" s="36"/>
      <c r="J90" s="157">
        <f>BK90</f>
        <v>0</v>
      </c>
      <c r="K90" s="36"/>
      <c r="L90" s="39"/>
      <c r="M90" s="71"/>
      <c r="N90" s="158"/>
      <c r="O90" s="72"/>
      <c r="P90" s="159">
        <f>P91</f>
        <v>0</v>
      </c>
      <c r="Q90" s="72"/>
      <c r="R90" s="159">
        <f>R91</f>
        <v>32.228119999999997</v>
      </c>
      <c r="S90" s="72"/>
      <c r="T90" s="160">
        <f>T91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6" t="s">
        <v>80</v>
      </c>
      <c r="AU90" s="16" t="s">
        <v>119</v>
      </c>
      <c r="BK90" s="161">
        <f>BK91</f>
        <v>0</v>
      </c>
    </row>
    <row r="91" spans="1:65" s="12" customFormat="1" ht="25.9" customHeight="1">
      <c r="B91" s="162"/>
      <c r="C91" s="163"/>
      <c r="D91" s="164" t="s">
        <v>80</v>
      </c>
      <c r="E91" s="165" t="s">
        <v>163</v>
      </c>
      <c r="F91" s="165" t="s">
        <v>164</v>
      </c>
      <c r="G91" s="163"/>
      <c r="H91" s="163"/>
      <c r="I91" s="166"/>
      <c r="J91" s="167">
        <f>BK91</f>
        <v>0</v>
      </c>
      <c r="K91" s="163"/>
      <c r="L91" s="168"/>
      <c r="M91" s="169"/>
      <c r="N91" s="170"/>
      <c r="O91" s="170"/>
      <c r="P91" s="171">
        <f>P92+P144+P178+P187</f>
        <v>0</v>
      </c>
      <c r="Q91" s="170"/>
      <c r="R91" s="171">
        <f>R92+R144+R178+R187</f>
        <v>32.228119999999997</v>
      </c>
      <c r="S91" s="170"/>
      <c r="T91" s="172">
        <f>T92+T144+T178+T187</f>
        <v>0</v>
      </c>
      <c r="AR91" s="173" t="s">
        <v>88</v>
      </c>
      <c r="AT91" s="174" t="s">
        <v>80</v>
      </c>
      <c r="AU91" s="174" t="s">
        <v>81</v>
      </c>
      <c r="AY91" s="173" t="s">
        <v>165</v>
      </c>
      <c r="BK91" s="175">
        <f>BK92+BK144+BK178+BK187</f>
        <v>0</v>
      </c>
    </row>
    <row r="92" spans="1:65" s="12" customFormat="1" ht="22.9" customHeight="1">
      <c r="B92" s="162"/>
      <c r="C92" s="163"/>
      <c r="D92" s="164" t="s">
        <v>80</v>
      </c>
      <c r="E92" s="176" t="s">
        <v>88</v>
      </c>
      <c r="F92" s="176" t="s">
        <v>166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SUM(P93:P143)</f>
        <v>0</v>
      </c>
      <c r="Q92" s="170"/>
      <c r="R92" s="171">
        <f>SUM(R93:R143)</f>
        <v>3.1740949999999999</v>
      </c>
      <c r="S92" s="170"/>
      <c r="T92" s="172">
        <f>SUM(T93:T143)</f>
        <v>0</v>
      </c>
      <c r="AR92" s="173" t="s">
        <v>88</v>
      </c>
      <c r="AT92" s="174" t="s">
        <v>80</v>
      </c>
      <c r="AU92" s="174" t="s">
        <v>88</v>
      </c>
      <c r="AY92" s="173" t="s">
        <v>165</v>
      </c>
      <c r="BK92" s="175">
        <f>SUM(BK93:BK143)</f>
        <v>0</v>
      </c>
    </row>
    <row r="93" spans="1:65" s="2" customFormat="1" ht="44.25" customHeight="1">
      <c r="A93" s="34"/>
      <c r="B93" s="35"/>
      <c r="C93" s="178" t="s">
        <v>88</v>
      </c>
      <c r="D93" s="178" t="s">
        <v>167</v>
      </c>
      <c r="E93" s="179" t="s">
        <v>2385</v>
      </c>
      <c r="F93" s="180" t="s">
        <v>2386</v>
      </c>
      <c r="G93" s="181" t="s">
        <v>213</v>
      </c>
      <c r="H93" s="182">
        <v>200</v>
      </c>
      <c r="I93" s="183"/>
      <c r="J93" s="184">
        <f>ROUND(I93*H93,2)</f>
        <v>0</v>
      </c>
      <c r="K93" s="180" t="s">
        <v>171</v>
      </c>
      <c r="L93" s="39"/>
      <c r="M93" s="185" t="s">
        <v>79</v>
      </c>
      <c r="N93" s="186" t="s">
        <v>51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172</v>
      </c>
      <c r="AT93" s="189" t="s">
        <v>167</v>
      </c>
      <c r="AU93" s="189" t="s">
        <v>90</v>
      </c>
      <c r="AY93" s="16" t="s">
        <v>165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6" t="s">
        <v>88</v>
      </c>
      <c r="BK93" s="190">
        <f>ROUND(I93*H93,2)</f>
        <v>0</v>
      </c>
      <c r="BL93" s="16" t="s">
        <v>172</v>
      </c>
      <c r="BM93" s="189" t="s">
        <v>2387</v>
      </c>
    </row>
    <row r="94" spans="1:65" s="2" customFormat="1">
      <c r="A94" s="34"/>
      <c r="B94" s="35"/>
      <c r="C94" s="36"/>
      <c r="D94" s="191" t="s">
        <v>174</v>
      </c>
      <c r="E94" s="36"/>
      <c r="F94" s="192" t="s">
        <v>2388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6" t="s">
        <v>174</v>
      </c>
      <c r="AU94" s="16" t="s">
        <v>90</v>
      </c>
    </row>
    <row r="95" spans="1:65" s="13" customFormat="1">
      <c r="B95" s="196"/>
      <c r="C95" s="197"/>
      <c r="D95" s="198" t="s">
        <v>176</v>
      </c>
      <c r="E95" s="199" t="s">
        <v>79</v>
      </c>
      <c r="F95" s="200" t="s">
        <v>2389</v>
      </c>
      <c r="G95" s="197"/>
      <c r="H95" s="201">
        <v>200</v>
      </c>
      <c r="I95" s="202"/>
      <c r="J95" s="197"/>
      <c r="K95" s="197"/>
      <c r="L95" s="203"/>
      <c r="M95" s="204"/>
      <c r="N95" s="205"/>
      <c r="O95" s="205"/>
      <c r="P95" s="205"/>
      <c r="Q95" s="205"/>
      <c r="R95" s="205"/>
      <c r="S95" s="205"/>
      <c r="T95" s="206"/>
      <c r="AT95" s="207" t="s">
        <v>176</v>
      </c>
      <c r="AU95" s="207" t="s">
        <v>90</v>
      </c>
      <c r="AV95" s="13" t="s">
        <v>90</v>
      </c>
      <c r="AW95" s="13" t="s">
        <v>39</v>
      </c>
      <c r="AX95" s="13" t="s">
        <v>81</v>
      </c>
      <c r="AY95" s="207" t="s">
        <v>165</v>
      </c>
    </row>
    <row r="96" spans="1:65" s="2" customFormat="1" ht="33" customHeight="1">
      <c r="A96" s="34"/>
      <c r="B96" s="35"/>
      <c r="C96" s="178" t="s">
        <v>90</v>
      </c>
      <c r="D96" s="178" t="s">
        <v>167</v>
      </c>
      <c r="E96" s="179" t="s">
        <v>2390</v>
      </c>
      <c r="F96" s="180" t="s">
        <v>2391</v>
      </c>
      <c r="G96" s="181" t="s">
        <v>170</v>
      </c>
      <c r="H96" s="182">
        <v>36.75</v>
      </c>
      <c r="I96" s="183"/>
      <c r="J96" s="184">
        <f>ROUND(I96*H96,2)</f>
        <v>0</v>
      </c>
      <c r="K96" s="180" t="s">
        <v>171</v>
      </c>
      <c r="L96" s="39"/>
      <c r="M96" s="185" t="s">
        <v>79</v>
      </c>
      <c r="N96" s="186" t="s">
        <v>51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172</v>
      </c>
      <c r="AT96" s="189" t="s">
        <v>167</v>
      </c>
      <c r="AU96" s="189" t="s">
        <v>90</v>
      </c>
      <c r="AY96" s="16" t="s">
        <v>165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6" t="s">
        <v>88</v>
      </c>
      <c r="BK96" s="190">
        <f>ROUND(I96*H96,2)</f>
        <v>0</v>
      </c>
      <c r="BL96" s="16" t="s">
        <v>172</v>
      </c>
      <c r="BM96" s="189" t="s">
        <v>2392</v>
      </c>
    </row>
    <row r="97" spans="1:65" s="2" customFormat="1">
      <c r="A97" s="34"/>
      <c r="B97" s="35"/>
      <c r="C97" s="36"/>
      <c r="D97" s="191" t="s">
        <v>174</v>
      </c>
      <c r="E97" s="36"/>
      <c r="F97" s="192" t="s">
        <v>2393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6" t="s">
        <v>174</v>
      </c>
      <c r="AU97" s="16" t="s">
        <v>90</v>
      </c>
    </row>
    <row r="98" spans="1:65" s="13" customFormat="1">
      <c r="B98" s="196"/>
      <c r="C98" s="197"/>
      <c r="D98" s="198" t="s">
        <v>176</v>
      </c>
      <c r="E98" s="199" t="s">
        <v>79</v>
      </c>
      <c r="F98" s="200" t="s">
        <v>2394</v>
      </c>
      <c r="G98" s="197"/>
      <c r="H98" s="201">
        <v>36.75</v>
      </c>
      <c r="I98" s="202"/>
      <c r="J98" s="197"/>
      <c r="K98" s="197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176</v>
      </c>
      <c r="AU98" s="207" t="s">
        <v>90</v>
      </c>
      <c r="AV98" s="13" t="s">
        <v>90</v>
      </c>
      <c r="AW98" s="13" t="s">
        <v>39</v>
      </c>
      <c r="AX98" s="13" t="s">
        <v>81</v>
      </c>
      <c r="AY98" s="207" t="s">
        <v>165</v>
      </c>
    </row>
    <row r="99" spans="1:65" s="2" customFormat="1" ht="24.2" customHeight="1">
      <c r="A99" s="34"/>
      <c r="B99" s="35"/>
      <c r="C99" s="178" t="s">
        <v>182</v>
      </c>
      <c r="D99" s="178" t="s">
        <v>167</v>
      </c>
      <c r="E99" s="179" t="s">
        <v>2395</v>
      </c>
      <c r="F99" s="180" t="s">
        <v>2396</v>
      </c>
      <c r="G99" s="181" t="s">
        <v>343</v>
      </c>
      <c r="H99" s="182">
        <v>41.6</v>
      </c>
      <c r="I99" s="183"/>
      <c r="J99" s="184">
        <f>ROUND(I99*H99,2)</f>
        <v>0</v>
      </c>
      <c r="K99" s="180" t="s">
        <v>171</v>
      </c>
      <c r="L99" s="39"/>
      <c r="M99" s="185" t="s">
        <v>79</v>
      </c>
      <c r="N99" s="186" t="s">
        <v>51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172</v>
      </c>
      <c r="AT99" s="189" t="s">
        <v>167</v>
      </c>
      <c r="AU99" s="189" t="s">
        <v>90</v>
      </c>
      <c r="AY99" s="16" t="s">
        <v>165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6" t="s">
        <v>88</v>
      </c>
      <c r="BK99" s="190">
        <f>ROUND(I99*H99,2)</f>
        <v>0</v>
      </c>
      <c r="BL99" s="16" t="s">
        <v>172</v>
      </c>
      <c r="BM99" s="189" t="s">
        <v>2397</v>
      </c>
    </row>
    <row r="100" spans="1:65" s="2" customFormat="1">
      <c r="A100" s="34"/>
      <c r="B100" s="35"/>
      <c r="C100" s="36"/>
      <c r="D100" s="191" t="s">
        <v>174</v>
      </c>
      <c r="E100" s="36"/>
      <c r="F100" s="192" t="s">
        <v>2398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6" t="s">
        <v>174</v>
      </c>
      <c r="AU100" s="16" t="s">
        <v>90</v>
      </c>
    </row>
    <row r="101" spans="1:65" s="13" customFormat="1">
      <c r="B101" s="196"/>
      <c r="C101" s="197"/>
      <c r="D101" s="198" t="s">
        <v>176</v>
      </c>
      <c r="E101" s="199" t="s">
        <v>79</v>
      </c>
      <c r="F101" s="200" t="s">
        <v>2399</v>
      </c>
      <c r="G101" s="197"/>
      <c r="H101" s="201">
        <v>41.6</v>
      </c>
      <c r="I101" s="202"/>
      <c r="J101" s="197"/>
      <c r="K101" s="197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176</v>
      </c>
      <c r="AU101" s="207" t="s">
        <v>90</v>
      </c>
      <c r="AV101" s="13" t="s">
        <v>90</v>
      </c>
      <c r="AW101" s="13" t="s">
        <v>39</v>
      </c>
      <c r="AX101" s="13" t="s">
        <v>81</v>
      </c>
      <c r="AY101" s="207" t="s">
        <v>165</v>
      </c>
    </row>
    <row r="102" spans="1:65" s="2" customFormat="1" ht="49.15" customHeight="1">
      <c r="A102" s="34"/>
      <c r="B102" s="35"/>
      <c r="C102" s="178" t="s">
        <v>172</v>
      </c>
      <c r="D102" s="178" t="s">
        <v>167</v>
      </c>
      <c r="E102" s="179" t="s">
        <v>2400</v>
      </c>
      <c r="F102" s="180" t="s">
        <v>2401</v>
      </c>
      <c r="G102" s="181" t="s">
        <v>170</v>
      </c>
      <c r="H102" s="182">
        <v>1.9690000000000001</v>
      </c>
      <c r="I102" s="183"/>
      <c r="J102" s="184">
        <f>ROUND(I102*H102,2)</f>
        <v>0</v>
      </c>
      <c r="K102" s="180" t="s">
        <v>171</v>
      </c>
      <c r="L102" s="39"/>
      <c r="M102" s="185" t="s">
        <v>79</v>
      </c>
      <c r="N102" s="186" t="s">
        <v>51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172</v>
      </c>
      <c r="AT102" s="189" t="s">
        <v>167</v>
      </c>
      <c r="AU102" s="189" t="s">
        <v>90</v>
      </c>
      <c r="AY102" s="16" t="s">
        <v>165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6" t="s">
        <v>88</v>
      </c>
      <c r="BK102" s="190">
        <f>ROUND(I102*H102,2)</f>
        <v>0</v>
      </c>
      <c r="BL102" s="16" t="s">
        <v>172</v>
      </c>
      <c r="BM102" s="189" t="s">
        <v>2402</v>
      </c>
    </row>
    <row r="103" spans="1:65" s="2" customFormat="1">
      <c r="A103" s="34"/>
      <c r="B103" s="35"/>
      <c r="C103" s="36"/>
      <c r="D103" s="191" t="s">
        <v>174</v>
      </c>
      <c r="E103" s="36"/>
      <c r="F103" s="192" t="s">
        <v>2403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6" t="s">
        <v>174</v>
      </c>
      <c r="AU103" s="16" t="s">
        <v>90</v>
      </c>
    </row>
    <row r="104" spans="1:65" s="13" customFormat="1" ht="22.5">
      <c r="B104" s="196"/>
      <c r="C104" s="197"/>
      <c r="D104" s="198" t="s">
        <v>176</v>
      </c>
      <c r="E104" s="199" t="s">
        <v>79</v>
      </c>
      <c r="F104" s="200" t="s">
        <v>2404</v>
      </c>
      <c r="G104" s="197"/>
      <c r="H104" s="201">
        <v>1.9690000000000001</v>
      </c>
      <c r="I104" s="202"/>
      <c r="J104" s="197"/>
      <c r="K104" s="197"/>
      <c r="L104" s="203"/>
      <c r="M104" s="204"/>
      <c r="N104" s="205"/>
      <c r="O104" s="205"/>
      <c r="P104" s="205"/>
      <c r="Q104" s="205"/>
      <c r="R104" s="205"/>
      <c r="S104" s="205"/>
      <c r="T104" s="206"/>
      <c r="AT104" s="207" t="s">
        <v>176</v>
      </c>
      <c r="AU104" s="207" t="s">
        <v>90</v>
      </c>
      <c r="AV104" s="13" t="s">
        <v>90</v>
      </c>
      <c r="AW104" s="13" t="s">
        <v>39</v>
      </c>
      <c r="AX104" s="13" t="s">
        <v>81</v>
      </c>
      <c r="AY104" s="207" t="s">
        <v>165</v>
      </c>
    </row>
    <row r="105" spans="1:65" s="2" customFormat="1" ht="62.65" customHeight="1">
      <c r="A105" s="34"/>
      <c r="B105" s="35"/>
      <c r="C105" s="178" t="s">
        <v>195</v>
      </c>
      <c r="D105" s="178" t="s">
        <v>167</v>
      </c>
      <c r="E105" s="179" t="s">
        <v>183</v>
      </c>
      <c r="F105" s="180" t="s">
        <v>184</v>
      </c>
      <c r="G105" s="181" t="s">
        <v>170</v>
      </c>
      <c r="H105" s="182">
        <v>41.658000000000001</v>
      </c>
      <c r="I105" s="183"/>
      <c r="J105" s="184">
        <f>ROUND(I105*H105,2)</f>
        <v>0</v>
      </c>
      <c r="K105" s="180" t="s">
        <v>171</v>
      </c>
      <c r="L105" s="39"/>
      <c r="M105" s="185" t="s">
        <v>79</v>
      </c>
      <c r="N105" s="186" t="s">
        <v>51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172</v>
      </c>
      <c r="AT105" s="189" t="s">
        <v>167</v>
      </c>
      <c r="AU105" s="189" t="s">
        <v>90</v>
      </c>
      <c r="AY105" s="16" t="s">
        <v>165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6" t="s">
        <v>88</v>
      </c>
      <c r="BK105" s="190">
        <f>ROUND(I105*H105,2)</f>
        <v>0</v>
      </c>
      <c r="BL105" s="16" t="s">
        <v>172</v>
      </c>
      <c r="BM105" s="189" t="s">
        <v>2405</v>
      </c>
    </row>
    <row r="106" spans="1:65" s="2" customFormat="1">
      <c r="A106" s="34"/>
      <c r="B106" s="35"/>
      <c r="C106" s="36"/>
      <c r="D106" s="191" t="s">
        <v>174</v>
      </c>
      <c r="E106" s="36"/>
      <c r="F106" s="192" t="s">
        <v>186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6" t="s">
        <v>174</v>
      </c>
      <c r="AU106" s="16" t="s">
        <v>90</v>
      </c>
    </row>
    <row r="107" spans="1:65" s="13" customFormat="1">
      <c r="B107" s="196"/>
      <c r="C107" s="197"/>
      <c r="D107" s="198" t="s">
        <v>176</v>
      </c>
      <c r="E107" s="199" t="s">
        <v>79</v>
      </c>
      <c r="F107" s="200" t="s">
        <v>2406</v>
      </c>
      <c r="G107" s="197"/>
      <c r="H107" s="201">
        <v>36.75</v>
      </c>
      <c r="I107" s="202"/>
      <c r="J107" s="197"/>
      <c r="K107" s="197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176</v>
      </c>
      <c r="AU107" s="207" t="s">
        <v>90</v>
      </c>
      <c r="AV107" s="13" t="s">
        <v>90</v>
      </c>
      <c r="AW107" s="13" t="s">
        <v>39</v>
      </c>
      <c r="AX107" s="13" t="s">
        <v>81</v>
      </c>
      <c r="AY107" s="207" t="s">
        <v>165</v>
      </c>
    </row>
    <row r="108" spans="1:65" s="13" customFormat="1" ht="22.5">
      <c r="B108" s="196"/>
      <c r="C108" s="197"/>
      <c r="D108" s="198" t="s">
        <v>176</v>
      </c>
      <c r="E108" s="199" t="s">
        <v>79</v>
      </c>
      <c r="F108" s="200" t="s">
        <v>2407</v>
      </c>
      <c r="G108" s="197"/>
      <c r="H108" s="201">
        <v>4.9080000000000004</v>
      </c>
      <c r="I108" s="202"/>
      <c r="J108" s="197"/>
      <c r="K108" s="197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176</v>
      </c>
      <c r="AU108" s="207" t="s">
        <v>90</v>
      </c>
      <c r="AV108" s="13" t="s">
        <v>90</v>
      </c>
      <c r="AW108" s="13" t="s">
        <v>39</v>
      </c>
      <c r="AX108" s="13" t="s">
        <v>81</v>
      </c>
      <c r="AY108" s="207" t="s">
        <v>165</v>
      </c>
    </row>
    <row r="109" spans="1:65" s="2" customFormat="1" ht="44.25" customHeight="1">
      <c r="A109" s="34"/>
      <c r="B109" s="35"/>
      <c r="C109" s="178" t="s">
        <v>202</v>
      </c>
      <c r="D109" s="178" t="s">
        <v>167</v>
      </c>
      <c r="E109" s="179" t="s">
        <v>188</v>
      </c>
      <c r="F109" s="180" t="s">
        <v>189</v>
      </c>
      <c r="G109" s="181" t="s">
        <v>190</v>
      </c>
      <c r="H109" s="182">
        <v>72.902000000000001</v>
      </c>
      <c r="I109" s="183"/>
      <c r="J109" s="184">
        <f>ROUND(I109*H109,2)</f>
        <v>0</v>
      </c>
      <c r="K109" s="180" t="s">
        <v>171</v>
      </c>
      <c r="L109" s="39"/>
      <c r="M109" s="185" t="s">
        <v>79</v>
      </c>
      <c r="N109" s="186" t="s">
        <v>51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172</v>
      </c>
      <c r="AT109" s="189" t="s">
        <v>167</v>
      </c>
      <c r="AU109" s="189" t="s">
        <v>90</v>
      </c>
      <c r="AY109" s="16" t="s">
        <v>165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6" t="s">
        <v>88</v>
      </c>
      <c r="BK109" s="190">
        <f>ROUND(I109*H109,2)</f>
        <v>0</v>
      </c>
      <c r="BL109" s="16" t="s">
        <v>172</v>
      </c>
      <c r="BM109" s="189" t="s">
        <v>2408</v>
      </c>
    </row>
    <row r="110" spans="1:65" s="2" customFormat="1">
      <c r="A110" s="34"/>
      <c r="B110" s="35"/>
      <c r="C110" s="36"/>
      <c r="D110" s="191" t="s">
        <v>174</v>
      </c>
      <c r="E110" s="36"/>
      <c r="F110" s="192" t="s">
        <v>192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174</v>
      </c>
      <c r="AU110" s="16" t="s">
        <v>90</v>
      </c>
    </row>
    <row r="111" spans="1:65" s="13" customFormat="1">
      <c r="B111" s="196"/>
      <c r="C111" s="197"/>
      <c r="D111" s="198" t="s">
        <v>176</v>
      </c>
      <c r="E111" s="197"/>
      <c r="F111" s="200" t="s">
        <v>2409</v>
      </c>
      <c r="G111" s="197"/>
      <c r="H111" s="201">
        <v>72.902000000000001</v>
      </c>
      <c r="I111" s="202"/>
      <c r="J111" s="197"/>
      <c r="K111" s="197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176</v>
      </c>
      <c r="AU111" s="207" t="s">
        <v>90</v>
      </c>
      <c r="AV111" s="13" t="s">
        <v>90</v>
      </c>
      <c r="AW111" s="13" t="s">
        <v>4</v>
      </c>
      <c r="AX111" s="13" t="s">
        <v>88</v>
      </c>
      <c r="AY111" s="207" t="s">
        <v>165</v>
      </c>
    </row>
    <row r="112" spans="1:65" s="2" customFormat="1" ht="37.9" customHeight="1">
      <c r="A112" s="34"/>
      <c r="B112" s="35"/>
      <c r="C112" s="178" t="s">
        <v>210</v>
      </c>
      <c r="D112" s="178" t="s">
        <v>167</v>
      </c>
      <c r="E112" s="179" t="s">
        <v>2410</v>
      </c>
      <c r="F112" s="180" t="s">
        <v>2411</v>
      </c>
      <c r="G112" s="181" t="s">
        <v>213</v>
      </c>
      <c r="H112" s="182">
        <v>75</v>
      </c>
      <c r="I112" s="183"/>
      <c r="J112" s="184">
        <f>ROUND(I112*H112,2)</f>
        <v>0</v>
      </c>
      <c r="K112" s="180" t="s">
        <v>171</v>
      </c>
      <c r="L112" s="39"/>
      <c r="M112" s="185" t="s">
        <v>79</v>
      </c>
      <c r="N112" s="186" t="s">
        <v>51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172</v>
      </c>
      <c r="AT112" s="189" t="s">
        <v>167</v>
      </c>
      <c r="AU112" s="189" t="s">
        <v>90</v>
      </c>
      <c r="AY112" s="16" t="s">
        <v>165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6" t="s">
        <v>88</v>
      </c>
      <c r="BK112" s="190">
        <f>ROUND(I112*H112,2)</f>
        <v>0</v>
      </c>
      <c r="BL112" s="16" t="s">
        <v>172</v>
      </c>
      <c r="BM112" s="189" t="s">
        <v>2412</v>
      </c>
    </row>
    <row r="113" spans="1:65" s="2" customFormat="1">
      <c r="A113" s="34"/>
      <c r="B113" s="35"/>
      <c r="C113" s="36"/>
      <c r="D113" s="191" t="s">
        <v>174</v>
      </c>
      <c r="E113" s="36"/>
      <c r="F113" s="192" t="s">
        <v>2413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174</v>
      </c>
      <c r="AU113" s="16" t="s">
        <v>90</v>
      </c>
    </row>
    <row r="114" spans="1:65" s="13" customFormat="1">
      <c r="B114" s="196"/>
      <c r="C114" s="197"/>
      <c r="D114" s="198" t="s">
        <v>176</v>
      </c>
      <c r="E114" s="199" t="s">
        <v>79</v>
      </c>
      <c r="F114" s="200" t="s">
        <v>2414</v>
      </c>
      <c r="G114" s="197"/>
      <c r="H114" s="201">
        <v>75</v>
      </c>
      <c r="I114" s="202"/>
      <c r="J114" s="197"/>
      <c r="K114" s="197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176</v>
      </c>
      <c r="AU114" s="207" t="s">
        <v>90</v>
      </c>
      <c r="AV114" s="13" t="s">
        <v>90</v>
      </c>
      <c r="AW114" s="13" t="s">
        <v>39</v>
      </c>
      <c r="AX114" s="13" t="s">
        <v>81</v>
      </c>
      <c r="AY114" s="207" t="s">
        <v>165</v>
      </c>
    </row>
    <row r="115" spans="1:65" s="2" customFormat="1" ht="16.5" customHeight="1">
      <c r="A115" s="34"/>
      <c r="B115" s="35"/>
      <c r="C115" s="208" t="s">
        <v>218</v>
      </c>
      <c r="D115" s="208" t="s">
        <v>322</v>
      </c>
      <c r="E115" s="209" t="s">
        <v>2415</v>
      </c>
      <c r="F115" s="210" t="s">
        <v>2416</v>
      </c>
      <c r="G115" s="211" t="s">
        <v>170</v>
      </c>
      <c r="H115" s="212">
        <v>15</v>
      </c>
      <c r="I115" s="213"/>
      <c r="J115" s="214">
        <f>ROUND(I115*H115,2)</f>
        <v>0</v>
      </c>
      <c r="K115" s="210" t="s">
        <v>171</v>
      </c>
      <c r="L115" s="215"/>
      <c r="M115" s="216" t="s">
        <v>79</v>
      </c>
      <c r="N115" s="217" t="s">
        <v>51</v>
      </c>
      <c r="O115" s="64"/>
      <c r="P115" s="187">
        <f>O115*H115</f>
        <v>0</v>
      </c>
      <c r="Q115" s="187">
        <v>0.21</v>
      </c>
      <c r="R115" s="187">
        <f>Q115*H115</f>
        <v>3.15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218</v>
      </c>
      <c r="AT115" s="189" t="s">
        <v>322</v>
      </c>
      <c r="AU115" s="189" t="s">
        <v>90</v>
      </c>
      <c r="AY115" s="16" t="s">
        <v>165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6" t="s">
        <v>88</v>
      </c>
      <c r="BK115" s="190">
        <f>ROUND(I115*H115,2)</f>
        <v>0</v>
      </c>
      <c r="BL115" s="16" t="s">
        <v>172</v>
      </c>
      <c r="BM115" s="189" t="s">
        <v>2417</v>
      </c>
    </row>
    <row r="116" spans="1:65" s="13" customFormat="1">
      <c r="B116" s="196"/>
      <c r="C116" s="197"/>
      <c r="D116" s="198" t="s">
        <v>176</v>
      </c>
      <c r="E116" s="197"/>
      <c r="F116" s="200" t="s">
        <v>2418</v>
      </c>
      <c r="G116" s="197"/>
      <c r="H116" s="201">
        <v>15</v>
      </c>
      <c r="I116" s="202"/>
      <c r="J116" s="197"/>
      <c r="K116" s="197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176</v>
      </c>
      <c r="AU116" s="207" t="s">
        <v>90</v>
      </c>
      <c r="AV116" s="13" t="s">
        <v>90</v>
      </c>
      <c r="AW116" s="13" t="s">
        <v>4</v>
      </c>
      <c r="AX116" s="13" t="s">
        <v>88</v>
      </c>
      <c r="AY116" s="207" t="s">
        <v>165</v>
      </c>
    </row>
    <row r="117" spans="1:65" s="2" customFormat="1" ht="44.25" customHeight="1">
      <c r="A117" s="34"/>
      <c r="B117" s="35"/>
      <c r="C117" s="178" t="s">
        <v>223</v>
      </c>
      <c r="D117" s="178" t="s">
        <v>167</v>
      </c>
      <c r="E117" s="179" t="s">
        <v>2419</v>
      </c>
      <c r="F117" s="180" t="s">
        <v>2420</v>
      </c>
      <c r="G117" s="181" t="s">
        <v>213</v>
      </c>
      <c r="H117" s="182">
        <v>75</v>
      </c>
      <c r="I117" s="183"/>
      <c r="J117" s="184">
        <f>ROUND(I117*H117,2)</f>
        <v>0</v>
      </c>
      <c r="K117" s="180" t="s">
        <v>171</v>
      </c>
      <c r="L117" s="39"/>
      <c r="M117" s="185" t="s">
        <v>79</v>
      </c>
      <c r="N117" s="186" t="s">
        <v>51</v>
      </c>
      <c r="O117" s="64"/>
      <c r="P117" s="187">
        <f>O117*H117</f>
        <v>0</v>
      </c>
      <c r="Q117" s="187">
        <v>8.0000000000000007E-5</v>
      </c>
      <c r="R117" s="187">
        <f>Q117*H117</f>
        <v>6.0000000000000001E-3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172</v>
      </c>
      <c r="AT117" s="189" t="s">
        <v>167</v>
      </c>
      <c r="AU117" s="189" t="s">
        <v>90</v>
      </c>
      <c r="AY117" s="16" t="s">
        <v>165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6" t="s">
        <v>88</v>
      </c>
      <c r="BK117" s="190">
        <f>ROUND(I117*H117,2)</f>
        <v>0</v>
      </c>
      <c r="BL117" s="16" t="s">
        <v>172</v>
      </c>
      <c r="BM117" s="189" t="s">
        <v>2421</v>
      </c>
    </row>
    <row r="118" spans="1:65" s="2" customFormat="1">
      <c r="A118" s="34"/>
      <c r="B118" s="35"/>
      <c r="C118" s="36"/>
      <c r="D118" s="191" t="s">
        <v>174</v>
      </c>
      <c r="E118" s="36"/>
      <c r="F118" s="192" t="s">
        <v>2422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6" t="s">
        <v>174</v>
      </c>
      <c r="AU118" s="16" t="s">
        <v>90</v>
      </c>
    </row>
    <row r="119" spans="1:65" s="13" customFormat="1">
      <c r="B119" s="196"/>
      <c r="C119" s="197"/>
      <c r="D119" s="198" t="s">
        <v>176</v>
      </c>
      <c r="E119" s="199" t="s">
        <v>79</v>
      </c>
      <c r="F119" s="200" t="s">
        <v>2423</v>
      </c>
      <c r="G119" s="197"/>
      <c r="H119" s="201">
        <v>75</v>
      </c>
      <c r="I119" s="202"/>
      <c r="J119" s="197"/>
      <c r="K119" s="197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176</v>
      </c>
      <c r="AU119" s="207" t="s">
        <v>90</v>
      </c>
      <c r="AV119" s="13" t="s">
        <v>90</v>
      </c>
      <c r="AW119" s="13" t="s">
        <v>39</v>
      </c>
      <c r="AX119" s="13" t="s">
        <v>81</v>
      </c>
      <c r="AY119" s="207" t="s">
        <v>165</v>
      </c>
    </row>
    <row r="120" spans="1:65" s="2" customFormat="1" ht="16.5" customHeight="1">
      <c r="A120" s="34"/>
      <c r="B120" s="35"/>
      <c r="C120" s="208" t="s">
        <v>229</v>
      </c>
      <c r="D120" s="208" t="s">
        <v>322</v>
      </c>
      <c r="E120" s="209" t="s">
        <v>2424</v>
      </c>
      <c r="F120" s="210" t="s">
        <v>2425</v>
      </c>
      <c r="G120" s="211" t="s">
        <v>213</v>
      </c>
      <c r="H120" s="212">
        <v>86.25</v>
      </c>
      <c r="I120" s="213"/>
      <c r="J120" s="214">
        <f>ROUND(I120*H120,2)</f>
        <v>0</v>
      </c>
      <c r="K120" s="210" t="s">
        <v>79</v>
      </c>
      <c r="L120" s="215"/>
      <c r="M120" s="216" t="s">
        <v>79</v>
      </c>
      <c r="N120" s="217" t="s">
        <v>51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218</v>
      </c>
      <c r="AT120" s="189" t="s">
        <v>322</v>
      </c>
      <c r="AU120" s="189" t="s">
        <v>90</v>
      </c>
      <c r="AY120" s="16" t="s">
        <v>165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6" t="s">
        <v>88</v>
      </c>
      <c r="BK120" s="190">
        <f>ROUND(I120*H120,2)</f>
        <v>0</v>
      </c>
      <c r="BL120" s="16" t="s">
        <v>172</v>
      </c>
      <c r="BM120" s="189" t="s">
        <v>2426</v>
      </c>
    </row>
    <row r="121" spans="1:65" s="13" customFormat="1">
      <c r="B121" s="196"/>
      <c r="C121" s="197"/>
      <c r="D121" s="198" t="s">
        <v>176</v>
      </c>
      <c r="E121" s="197"/>
      <c r="F121" s="200" t="s">
        <v>2427</v>
      </c>
      <c r="G121" s="197"/>
      <c r="H121" s="201">
        <v>86.25</v>
      </c>
      <c r="I121" s="202"/>
      <c r="J121" s="197"/>
      <c r="K121" s="197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176</v>
      </c>
      <c r="AU121" s="207" t="s">
        <v>90</v>
      </c>
      <c r="AV121" s="13" t="s">
        <v>90</v>
      </c>
      <c r="AW121" s="13" t="s">
        <v>4</v>
      </c>
      <c r="AX121" s="13" t="s">
        <v>88</v>
      </c>
      <c r="AY121" s="207" t="s">
        <v>165</v>
      </c>
    </row>
    <row r="122" spans="1:65" s="2" customFormat="1" ht="33" customHeight="1">
      <c r="A122" s="34"/>
      <c r="B122" s="35"/>
      <c r="C122" s="178" t="s">
        <v>236</v>
      </c>
      <c r="D122" s="178" t="s">
        <v>167</v>
      </c>
      <c r="E122" s="179" t="s">
        <v>2428</v>
      </c>
      <c r="F122" s="180" t="s">
        <v>2429</v>
      </c>
      <c r="G122" s="181" t="s">
        <v>213</v>
      </c>
      <c r="H122" s="182">
        <v>75</v>
      </c>
      <c r="I122" s="183"/>
      <c r="J122" s="184">
        <f>ROUND(I122*H122,2)</f>
        <v>0</v>
      </c>
      <c r="K122" s="180" t="s">
        <v>171</v>
      </c>
      <c r="L122" s="39"/>
      <c r="M122" s="185" t="s">
        <v>79</v>
      </c>
      <c r="N122" s="186" t="s">
        <v>51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172</v>
      </c>
      <c r="AT122" s="189" t="s">
        <v>167</v>
      </c>
      <c r="AU122" s="189" t="s">
        <v>90</v>
      </c>
      <c r="AY122" s="16" t="s">
        <v>165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6" t="s">
        <v>88</v>
      </c>
      <c r="BK122" s="190">
        <f>ROUND(I122*H122,2)</f>
        <v>0</v>
      </c>
      <c r="BL122" s="16" t="s">
        <v>172</v>
      </c>
      <c r="BM122" s="189" t="s">
        <v>2430</v>
      </c>
    </row>
    <row r="123" spans="1:65" s="2" customFormat="1">
      <c r="A123" s="34"/>
      <c r="B123" s="35"/>
      <c r="C123" s="36"/>
      <c r="D123" s="191" t="s">
        <v>174</v>
      </c>
      <c r="E123" s="36"/>
      <c r="F123" s="192" t="s">
        <v>2431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6" t="s">
        <v>174</v>
      </c>
      <c r="AU123" s="16" t="s">
        <v>90</v>
      </c>
    </row>
    <row r="124" spans="1:65" s="13" customFormat="1">
      <c r="B124" s="196"/>
      <c r="C124" s="197"/>
      <c r="D124" s="198" t="s">
        <v>176</v>
      </c>
      <c r="E124" s="199" t="s">
        <v>79</v>
      </c>
      <c r="F124" s="200" t="s">
        <v>2414</v>
      </c>
      <c r="G124" s="197"/>
      <c r="H124" s="201">
        <v>75</v>
      </c>
      <c r="I124" s="202"/>
      <c r="J124" s="197"/>
      <c r="K124" s="197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176</v>
      </c>
      <c r="AU124" s="207" t="s">
        <v>90</v>
      </c>
      <c r="AV124" s="13" t="s">
        <v>90</v>
      </c>
      <c r="AW124" s="13" t="s">
        <v>39</v>
      </c>
      <c r="AX124" s="13" t="s">
        <v>81</v>
      </c>
      <c r="AY124" s="207" t="s">
        <v>165</v>
      </c>
    </row>
    <row r="125" spans="1:65" s="2" customFormat="1" ht="37.9" customHeight="1">
      <c r="A125" s="34"/>
      <c r="B125" s="35"/>
      <c r="C125" s="178" t="s">
        <v>242</v>
      </c>
      <c r="D125" s="178" t="s">
        <v>167</v>
      </c>
      <c r="E125" s="179" t="s">
        <v>2432</v>
      </c>
      <c r="F125" s="180" t="s">
        <v>2433</v>
      </c>
      <c r="G125" s="181" t="s">
        <v>213</v>
      </c>
      <c r="H125" s="182">
        <v>690</v>
      </c>
      <c r="I125" s="183"/>
      <c r="J125" s="184">
        <f>ROUND(I125*H125,2)</f>
        <v>0</v>
      </c>
      <c r="K125" s="180" t="s">
        <v>171</v>
      </c>
      <c r="L125" s="39"/>
      <c r="M125" s="185" t="s">
        <v>79</v>
      </c>
      <c r="N125" s="186" t="s">
        <v>51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172</v>
      </c>
      <c r="AT125" s="189" t="s">
        <v>167</v>
      </c>
      <c r="AU125" s="189" t="s">
        <v>90</v>
      </c>
      <c r="AY125" s="16" t="s">
        <v>165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6" t="s">
        <v>88</v>
      </c>
      <c r="BK125" s="190">
        <f>ROUND(I125*H125,2)</f>
        <v>0</v>
      </c>
      <c r="BL125" s="16" t="s">
        <v>172</v>
      </c>
      <c r="BM125" s="189" t="s">
        <v>2434</v>
      </c>
    </row>
    <row r="126" spans="1:65" s="2" customFormat="1">
      <c r="A126" s="34"/>
      <c r="B126" s="35"/>
      <c r="C126" s="36"/>
      <c r="D126" s="191" t="s">
        <v>174</v>
      </c>
      <c r="E126" s="36"/>
      <c r="F126" s="192" t="s">
        <v>2435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174</v>
      </c>
      <c r="AU126" s="16" t="s">
        <v>90</v>
      </c>
    </row>
    <row r="127" spans="1:65" s="13" customFormat="1">
      <c r="B127" s="196"/>
      <c r="C127" s="197"/>
      <c r="D127" s="198" t="s">
        <v>176</v>
      </c>
      <c r="E127" s="199" t="s">
        <v>79</v>
      </c>
      <c r="F127" s="200" t="s">
        <v>2436</v>
      </c>
      <c r="G127" s="197"/>
      <c r="H127" s="201">
        <v>690</v>
      </c>
      <c r="I127" s="202"/>
      <c r="J127" s="197"/>
      <c r="K127" s="197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176</v>
      </c>
      <c r="AU127" s="207" t="s">
        <v>90</v>
      </c>
      <c r="AV127" s="13" t="s">
        <v>90</v>
      </c>
      <c r="AW127" s="13" t="s">
        <v>39</v>
      </c>
      <c r="AX127" s="13" t="s">
        <v>81</v>
      </c>
      <c r="AY127" s="207" t="s">
        <v>165</v>
      </c>
    </row>
    <row r="128" spans="1:65" s="2" customFormat="1" ht="16.5" customHeight="1">
      <c r="A128" s="34"/>
      <c r="B128" s="35"/>
      <c r="C128" s="208" t="s">
        <v>247</v>
      </c>
      <c r="D128" s="208" t="s">
        <v>322</v>
      </c>
      <c r="E128" s="209" t="s">
        <v>2437</v>
      </c>
      <c r="F128" s="210" t="s">
        <v>2438</v>
      </c>
      <c r="G128" s="211" t="s">
        <v>1337</v>
      </c>
      <c r="H128" s="212">
        <v>3.7949999999999999</v>
      </c>
      <c r="I128" s="213"/>
      <c r="J128" s="214">
        <f>ROUND(I128*H128,2)</f>
        <v>0</v>
      </c>
      <c r="K128" s="210" t="s">
        <v>171</v>
      </c>
      <c r="L128" s="215"/>
      <c r="M128" s="216" t="s">
        <v>79</v>
      </c>
      <c r="N128" s="217" t="s">
        <v>51</v>
      </c>
      <c r="O128" s="64"/>
      <c r="P128" s="187">
        <f>O128*H128</f>
        <v>0</v>
      </c>
      <c r="Q128" s="187">
        <v>1E-3</v>
      </c>
      <c r="R128" s="187">
        <f>Q128*H128</f>
        <v>3.7950000000000002E-3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218</v>
      </c>
      <c r="AT128" s="189" t="s">
        <v>322</v>
      </c>
      <c r="AU128" s="189" t="s">
        <v>90</v>
      </c>
      <c r="AY128" s="16" t="s">
        <v>165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6" t="s">
        <v>88</v>
      </c>
      <c r="BK128" s="190">
        <f>ROUND(I128*H128,2)</f>
        <v>0</v>
      </c>
      <c r="BL128" s="16" t="s">
        <v>172</v>
      </c>
      <c r="BM128" s="189" t="s">
        <v>2439</v>
      </c>
    </row>
    <row r="129" spans="1:65" s="13" customFormat="1">
      <c r="B129" s="196"/>
      <c r="C129" s="197"/>
      <c r="D129" s="198" t="s">
        <v>176</v>
      </c>
      <c r="E129" s="197"/>
      <c r="F129" s="200" t="s">
        <v>2440</v>
      </c>
      <c r="G129" s="197"/>
      <c r="H129" s="201">
        <v>3.7949999999999999</v>
      </c>
      <c r="I129" s="202"/>
      <c r="J129" s="197"/>
      <c r="K129" s="197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176</v>
      </c>
      <c r="AU129" s="207" t="s">
        <v>90</v>
      </c>
      <c r="AV129" s="13" t="s">
        <v>90</v>
      </c>
      <c r="AW129" s="13" t="s">
        <v>4</v>
      </c>
      <c r="AX129" s="13" t="s">
        <v>88</v>
      </c>
      <c r="AY129" s="207" t="s">
        <v>165</v>
      </c>
    </row>
    <row r="130" spans="1:65" s="2" customFormat="1" ht="37.9" customHeight="1">
      <c r="A130" s="34"/>
      <c r="B130" s="35"/>
      <c r="C130" s="178" t="s">
        <v>256</v>
      </c>
      <c r="D130" s="178" t="s">
        <v>167</v>
      </c>
      <c r="E130" s="179" t="s">
        <v>2441</v>
      </c>
      <c r="F130" s="180" t="s">
        <v>2442</v>
      </c>
      <c r="G130" s="181" t="s">
        <v>213</v>
      </c>
      <c r="H130" s="182">
        <v>2600</v>
      </c>
      <c r="I130" s="183"/>
      <c r="J130" s="184">
        <f>ROUND(I130*H130,2)</f>
        <v>0</v>
      </c>
      <c r="K130" s="180" t="s">
        <v>171</v>
      </c>
      <c r="L130" s="39"/>
      <c r="M130" s="185" t="s">
        <v>79</v>
      </c>
      <c r="N130" s="186" t="s">
        <v>51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172</v>
      </c>
      <c r="AT130" s="189" t="s">
        <v>167</v>
      </c>
      <c r="AU130" s="189" t="s">
        <v>90</v>
      </c>
      <c r="AY130" s="16" t="s">
        <v>165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6" t="s">
        <v>88</v>
      </c>
      <c r="BK130" s="190">
        <f>ROUND(I130*H130,2)</f>
        <v>0</v>
      </c>
      <c r="BL130" s="16" t="s">
        <v>172</v>
      </c>
      <c r="BM130" s="189" t="s">
        <v>2443</v>
      </c>
    </row>
    <row r="131" spans="1:65" s="2" customFormat="1">
      <c r="A131" s="34"/>
      <c r="B131" s="35"/>
      <c r="C131" s="36"/>
      <c r="D131" s="191" t="s">
        <v>174</v>
      </c>
      <c r="E131" s="36"/>
      <c r="F131" s="192" t="s">
        <v>2444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174</v>
      </c>
      <c r="AU131" s="16" t="s">
        <v>90</v>
      </c>
    </row>
    <row r="132" spans="1:65" s="13" customFormat="1">
      <c r="B132" s="196"/>
      <c r="C132" s="197"/>
      <c r="D132" s="198" t="s">
        <v>176</v>
      </c>
      <c r="E132" s="199" t="s">
        <v>79</v>
      </c>
      <c r="F132" s="200" t="s">
        <v>2445</v>
      </c>
      <c r="G132" s="197"/>
      <c r="H132" s="201">
        <v>2600</v>
      </c>
      <c r="I132" s="202"/>
      <c r="J132" s="197"/>
      <c r="K132" s="197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176</v>
      </c>
      <c r="AU132" s="207" t="s">
        <v>90</v>
      </c>
      <c r="AV132" s="13" t="s">
        <v>90</v>
      </c>
      <c r="AW132" s="13" t="s">
        <v>39</v>
      </c>
      <c r="AX132" s="13" t="s">
        <v>81</v>
      </c>
      <c r="AY132" s="207" t="s">
        <v>165</v>
      </c>
    </row>
    <row r="133" spans="1:65" s="2" customFormat="1" ht="16.5" customHeight="1">
      <c r="A133" s="34"/>
      <c r="B133" s="35"/>
      <c r="C133" s="208" t="s">
        <v>8</v>
      </c>
      <c r="D133" s="208" t="s">
        <v>322</v>
      </c>
      <c r="E133" s="209" t="s">
        <v>2437</v>
      </c>
      <c r="F133" s="210" t="s">
        <v>2438</v>
      </c>
      <c r="G133" s="211" t="s">
        <v>1337</v>
      </c>
      <c r="H133" s="212">
        <v>14.3</v>
      </c>
      <c r="I133" s="213"/>
      <c r="J133" s="214">
        <f>ROUND(I133*H133,2)</f>
        <v>0</v>
      </c>
      <c r="K133" s="210" t="s">
        <v>171</v>
      </c>
      <c r="L133" s="215"/>
      <c r="M133" s="216" t="s">
        <v>79</v>
      </c>
      <c r="N133" s="217" t="s">
        <v>51</v>
      </c>
      <c r="O133" s="64"/>
      <c r="P133" s="187">
        <f>O133*H133</f>
        <v>0</v>
      </c>
      <c r="Q133" s="187">
        <v>1E-3</v>
      </c>
      <c r="R133" s="187">
        <f>Q133*H133</f>
        <v>1.43E-2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218</v>
      </c>
      <c r="AT133" s="189" t="s">
        <v>322</v>
      </c>
      <c r="AU133" s="189" t="s">
        <v>90</v>
      </c>
      <c r="AY133" s="16" t="s">
        <v>165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6" t="s">
        <v>88</v>
      </c>
      <c r="BK133" s="190">
        <f>ROUND(I133*H133,2)</f>
        <v>0</v>
      </c>
      <c r="BL133" s="16" t="s">
        <v>172</v>
      </c>
      <c r="BM133" s="189" t="s">
        <v>2446</v>
      </c>
    </row>
    <row r="134" spans="1:65" s="13" customFormat="1">
      <c r="B134" s="196"/>
      <c r="C134" s="197"/>
      <c r="D134" s="198" t="s">
        <v>176</v>
      </c>
      <c r="E134" s="197"/>
      <c r="F134" s="200" t="s">
        <v>2447</v>
      </c>
      <c r="G134" s="197"/>
      <c r="H134" s="201">
        <v>14.3</v>
      </c>
      <c r="I134" s="202"/>
      <c r="J134" s="197"/>
      <c r="K134" s="197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176</v>
      </c>
      <c r="AU134" s="207" t="s">
        <v>90</v>
      </c>
      <c r="AV134" s="13" t="s">
        <v>90</v>
      </c>
      <c r="AW134" s="13" t="s">
        <v>4</v>
      </c>
      <c r="AX134" s="13" t="s">
        <v>88</v>
      </c>
      <c r="AY134" s="207" t="s">
        <v>165</v>
      </c>
    </row>
    <row r="135" spans="1:65" s="2" customFormat="1" ht="24.2" customHeight="1">
      <c r="A135" s="34"/>
      <c r="B135" s="35"/>
      <c r="C135" s="178" t="s">
        <v>270</v>
      </c>
      <c r="D135" s="178" t="s">
        <v>167</v>
      </c>
      <c r="E135" s="179" t="s">
        <v>2448</v>
      </c>
      <c r="F135" s="180" t="s">
        <v>2449</v>
      </c>
      <c r="G135" s="181" t="s">
        <v>213</v>
      </c>
      <c r="H135" s="182">
        <v>119.196</v>
      </c>
      <c r="I135" s="183"/>
      <c r="J135" s="184">
        <f>ROUND(I135*H135,2)</f>
        <v>0</v>
      </c>
      <c r="K135" s="180" t="s">
        <v>171</v>
      </c>
      <c r="L135" s="39"/>
      <c r="M135" s="185" t="s">
        <v>79</v>
      </c>
      <c r="N135" s="186" t="s">
        <v>51</v>
      </c>
      <c r="O135" s="64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172</v>
      </c>
      <c r="AT135" s="189" t="s">
        <v>167</v>
      </c>
      <c r="AU135" s="189" t="s">
        <v>90</v>
      </c>
      <c r="AY135" s="16" t="s">
        <v>165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6" t="s">
        <v>88</v>
      </c>
      <c r="BK135" s="190">
        <f>ROUND(I135*H135,2)</f>
        <v>0</v>
      </c>
      <c r="BL135" s="16" t="s">
        <v>172</v>
      </c>
      <c r="BM135" s="189" t="s">
        <v>2450</v>
      </c>
    </row>
    <row r="136" spans="1:65" s="2" customFormat="1">
      <c r="A136" s="34"/>
      <c r="B136" s="35"/>
      <c r="C136" s="36"/>
      <c r="D136" s="191" t="s">
        <v>174</v>
      </c>
      <c r="E136" s="36"/>
      <c r="F136" s="192" t="s">
        <v>2451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174</v>
      </c>
      <c r="AU136" s="16" t="s">
        <v>90</v>
      </c>
    </row>
    <row r="137" spans="1:65" s="13" customFormat="1">
      <c r="B137" s="196"/>
      <c r="C137" s="197"/>
      <c r="D137" s="198" t="s">
        <v>176</v>
      </c>
      <c r="E137" s="199" t="s">
        <v>79</v>
      </c>
      <c r="F137" s="200" t="s">
        <v>2452</v>
      </c>
      <c r="G137" s="197"/>
      <c r="H137" s="201">
        <v>119.196</v>
      </c>
      <c r="I137" s="202"/>
      <c r="J137" s="197"/>
      <c r="K137" s="197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176</v>
      </c>
      <c r="AU137" s="207" t="s">
        <v>90</v>
      </c>
      <c r="AV137" s="13" t="s">
        <v>90</v>
      </c>
      <c r="AW137" s="13" t="s">
        <v>39</v>
      </c>
      <c r="AX137" s="13" t="s">
        <v>81</v>
      </c>
      <c r="AY137" s="207" t="s">
        <v>165</v>
      </c>
    </row>
    <row r="138" spans="1:65" s="2" customFormat="1" ht="24.2" customHeight="1">
      <c r="A138" s="34"/>
      <c r="B138" s="35"/>
      <c r="C138" s="178" t="s">
        <v>279</v>
      </c>
      <c r="D138" s="178" t="s">
        <v>167</v>
      </c>
      <c r="E138" s="179" t="s">
        <v>2453</v>
      </c>
      <c r="F138" s="180" t="s">
        <v>2454</v>
      </c>
      <c r="G138" s="181" t="s">
        <v>213</v>
      </c>
      <c r="H138" s="182">
        <v>690</v>
      </c>
      <c r="I138" s="183"/>
      <c r="J138" s="184">
        <f>ROUND(I138*H138,2)</f>
        <v>0</v>
      </c>
      <c r="K138" s="180" t="s">
        <v>171</v>
      </c>
      <c r="L138" s="39"/>
      <c r="M138" s="185" t="s">
        <v>79</v>
      </c>
      <c r="N138" s="186" t="s">
        <v>51</v>
      </c>
      <c r="O138" s="64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172</v>
      </c>
      <c r="AT138" s="189" t="s">
        <v>167</v>
      </c>
      <c r="AU138" s="189" t="s">
        <v>90</v>
      </c>
      <c r="AY138" s="16" t="s">
        <v>165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6" t="s">
        <v>88</v>
      </c>
      <c r="BK138" s="190">
        <f>ROUND(I138*H138,2)</f>
        <v>0</v>
      </c>
      <c r="BL138" s="16" t="s">
        <v>172</v>
      </c>
      <c r="BM138" s="189" t="s">
        <v>2455</v>
      </c>
    </row>
    <row r="139" spans="1:65" s="2" customFormat="1">
      <c r="A139" s="34"/>
      <c r="B139" s="35"/>
      <c r="C139" s="36"/>
      <c r="D139" s="191" t="s">
        <v>174</v>
      </c>
      <c r="E139" s="36"/>
      <c r="F139" s="192" t="s">
        <v>2456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174</v>
      </c>
      <c r="AU139" s="16" t="s">
        <v>90</v>
      </c>
    </row>
    <row r="140" spans="1:65" s="13" customFormat="1">
      <c r="B140" s="196"/>
      <c r="C140" s="197"/>
      <c r="D140" s="198" t="s">
        <v>176</v>
      </c>
      <c r="E140" s="199" t="s">
        <v>79</v>
      </c>
      <c r="F140" s="200" t="s">
        <v>2436</v>
      </c>
      <c r="G140" s="197"/>
      <c r="H140" s="201">
        <v>690</v>
      </c>
      <c r="I140" s="202"/>
      <c r="J140" s="197"/>
      <c r="K140" s="197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176</v>
      </c>
      <c r="AU140" s="207" t="s">
        <v>90</v>
      </c>
      <c r="AV140" s="13" t="s">
        <v>90</v>
      </c>
      <c r="AW140" s="13" t="s">
        <v>39</v>
      </c>
      <c r="AX140" s="13" t="s">
        <v>81</v>
      </c>
      <c r="AY140" s="207" t="s">
        <v>165</v>
      </c>
    </row>
    <row r="141" spans="1:65" s="2" customFormat="1" ht="24.2" customHeight="1">
      <c r="A141" s="34"/>
      <c r="B141" s="35"/>
      <c r="C141" s="178" t="s">
        <v>288</v>
      </c>
      <c r="D141" s="178" t="s">
        <v>167</v>
      </c>
      <c r="E141" s="179" t="s">
        <v>2457</v>
      </c>
      <c r="F141" s="180" t="s">
        <v>2458</v>
      </c>
      <c r="G141" s="181" t="s">
        <v>213</v>
      </c>
      <c r="H141" s="182">
        <v>2600</v>
      </c>
      <c r="I141" s="183"/>
      <c r="J141" s="184">
        <f>ROUND(I141*H141,2)</f>
        <v>0</v>
      </c>
      <c r="K141" s="180" t="s">
        <v>171</v>
      </c>
      <c r="L141" s="39"/>
      <c r="M141" s="185" t="s">
        <v>79</v>
      </c>
      <c r="N141" s="186" t="s">
        <v>51</v>
      </c>
      <c r="O141" s="64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172</v>
      </c>
      <c r="AT141" s="189" t="s">
        <v>167</v>
      </c>
      <c r="AU141" s="189" t="s">
        <v>90</v>
      </c>
      <c r="AY141" s="16" t="s">
        <v>165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6" t="s">
        <v>88</v>
      </c>
      <c r="BK141" s="190">
        <f>ROUND(I141*H141,2)</f>
        <v>0</v>
      </c>
      <c r="BL141" s="16" t="s">
        <v>172</v>
      </c>
      <c r="BM141" s="189" t="s">
        <v>2459</v>
      </c>
    </row>
    <row r="142" spans="1:65" s="2" customFormat="1">
      <c r="A142" s="34"/>
      <c r="B142" s="35"/>
      <c r="C142" s="36"/>
      <c r="D142" s="191" t="s">
        <v>174</v>
      </c>
      <c r="E142" s="36"/>
      <c r="F142" s="192" t="s">
        <v>2460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174</v>
      </c>
      <c r="AU142" s="16" t="s">
        <v>90</v>
      </c>
    </row>
    <row r="143" spans="1:65" s="13" customFormat="1">
      <c r="B143" s="196"/>
      <c r="C143" s="197"/>
      <c r="D143" s="198" t="s">
        <v>176</v>
      </c>
      <c r="E143" s="199" t="s">
        <v>79</v>
      </c>
      <c r="F143" s="200" t="s">
        <v>2445</v>
      </c>
      <c r="G143" s="197"/>
      <c r="H143" s="201">
        <v>2600</v>
      </c>
      <c r="I143" s="202"/>
      <c r="J143" s="197"/>
      <c r="K143" s="197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176</v>
      </c>
      <c r="AU143" s="207" t="s">
        <v>90</v>
      </c>
      <c r="AV143" s="13" t="s">
        <v>90</v>
      </c>
      <c r="AW143" s="13" t="s">
        <v>39</v>
      </c>
      <c r="AX143" s="13" t="s">
        <v>81</v>
      </c>
      <c r="AY143" s="207" t="s">
        <v>165</v>
      </c>
    </row>
    <row r="144" spans="1:65" s="12" customFormat="1" ht="22.9" customHeight="1">
      <c r="B144" s="162"/>
      <c r="C144" s="163"/>
      <c r="D144" s="164" t="s">
        <v>80</v>
      </c>
      <c r="E144" s="176" t="s">
        <v>182</v>
      </c>
      <c r="F144" s="176" t="s">
        <v>201</v>
      </c>
      <c r="G144" s="163"/>
      <c r="H144" s="163"/>
      <c r="I144" s="166"/>
      <c r="J144" s="177">
        <f>BK144</f>
        <v>0</v>
      </c>
      <c r="K144" s="163"/>
      <c r="L144" s="168"/>
      <c r="M144" s="169"/>
      <c r="N144" s="170"/>
      <c r="O144" s="170"/>
      <c r="P144" s="171">
        <f>SUM(P145:P177)</f>
        <v>0</v>
      </c>
      <c r="Q144" s="170"/>
      <c r="R144" s="171">
        <f>SUM(R145:R177)</f>
        <v>16.609249999999996</v>
      </c>
      <c r="S144" s="170"/>
      <c r="T144" s="172">
        <f>SUM(T145:T177)</f>
        <v>0</v>
      </c>
      <c r="AR144" s="173" t="s">
        <v>88</v>
      </c>
      <c r="AT144" s="174" t="s">
        <v>80</v>
      </c>
      <c r="AU144" s="174" t="s">
        <v>88</v>
      </c>
      <c r="AY144" s="173" t="s">
        <v>165</v>
      </c>
      <c r="BK144" s="175">
        <f>SUM(BK145:BK177)</f>
        <v>0</v>
      </c>
    </row>
    <row r="145" spans="1:65" s="2" customFormat="1" ht="44.25" customHeight="1">
      <c r="A145" s="34"/>
      <c r="B145" s="35"/>
      <c r="C145" s="178" t="s">
        <v>297</v>
      </c>
      <c r="D145" s="178" t="s">
        <v>167</v>
      </c>
      <c r="E145" s="179" t="s">
        <v>2461</v>
      </c>
      <c r="F145" s="180" t="s">
        <v>2462</v>
      </c>
      <c r="G145" s="181" t="s">
        <v>232</v>
      </c>
      <c r="H145" s="182">
        <v>7</v>
      </c>
      <c r="I145" s="183"/>
      <c r="J145" s="184">
        <f>ROUND(I145*H145,2)</f>
        <v>0</v>
      </c>
      <c r="K145" s="180" t="s">
        <v>171</v>
      </c>
      <c r="L145" s="39"/>
      <c r="M145" s="185" t="s">
        <v>79</v>
      </c>
      <c r="N145" s="186" t="s">
        <v>51</v>
      </c>
      <c r="O145" s="64"/>
      <c r="P145" s="187">
        <f>O145*H145</f>
        <v>0</v>
      </c>
      <c r="Q145" s="187">
        <v>0.17488999999999999</v>
      </c>
      <c r="R145" s="187">
        <f>Q145*H145</f>
        <v>1.2242299999999999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172</v>
      </c>
      <c r="AT145" s="189" t="s">
        <v>167</v>
      </c>
      <c r="AU145" s="189" t="s">
        <v>90</v>
      </c>
      <c r="AY145" s="16" t="s">
        <v>165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6" t="s">
        <v>88</v>
      </c>
      <c r="BK145" s="190">
        <f>ROUND(I145*H145,2)</f>
        <v>0</v>
      </c>
      <c r="BL145" s="16" t="s">
        <v>172</v>
      </c>
      <c r="BM145" s="189" t="s">
        <v>2463</v>
      </c>
    </row>
    <row r="146" spans="1:65" s="2" customFormat="1">
      <c r="A146" s="34"/>
      <c r="B146" s="35"/>
      <c r="C146" s="36"/>
      <c r="D146" s="191" t="s">
        <v>174</v>
      </c>
      <c r="E146" s="36"/>
      <c r="F146" s="192" t="s">
        <v>2464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174</v>
      </c>
      <c r="AU146" s="16" t="s">
        <v>90</v>
      </c>
    </row>
    <row r="147" spans="1:65" s="13" customFormat="1" ht="22.5">
      <c r="B147" s="196"/>
      <c r="C147" s="197"/>
      <c r="D147" s="198" t="s">
        <v>176</v>
      </c>
      <c r="E147" s="199" t="s">
        <v>79</v>
      </c>
      <c r="F147" s="200" t="s">
        <v>2465</v>
      </c>
      <c r="G147" s="197"/>
      <c r="H147" s="201">
        <v>7</v>
      </c>
      <c r="I147" s="202"/>
      <c r="J147" s="197"/>
      <c r="K147" s="197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176</v>
      </c>
      <c r="AU147" s="207" t="s">
        <v>90</v>
      </c>
      <c r="AV147" s="13" t="s">
        <v>90</v>
      </c>
      <c r="AW147" s="13" t="s">
        <v>39</v>
      </c>
      <c r="AX147" s="13" t="s">
        <v>81</v>
      </c>
      <c r="AY147" s="207" t="s">
        <v>165</v>
      </c>
    </row>
    <row r="148" spans="1:65" s="2" customFormat="1" ht="44.25" customHeight="1">
      <c r="A148" s="34"/>
      <c r="B148" s="35"/>
      <c r="C148" s="178" t="s">
        <v>303</v>
      </c>
      <c r="D148" s="178" t="s">
        <v>167</v>
      </c>
      <c r="E148" s="179" t="s">
        <v>2466</v>
      </c>
      <c r="F148" s="180" t="s">
        <v>2467</v>
      </c>
      <c r="G148" s="181" t="s">
        <v>232</v>
      </c>
      <c r="H148" s="182">
        <v>53</v>
      </c>
      <c r="I148" s="183"/>
      <c r="J148" s="184">
        <f>ROUND(I148*H148,2)</f>
        <v>0</v>
      </c>
      <c r="K148" s="180" t="s">
        <v>171</v>
      </c>
      <c r="L148" s="39"/>
      <c r="M148" s="185" t="s">
        <v>79</v>
      </c>
      <c r="N148" s="186" t="s">
        <v>51</v>
      </c>
      <c r="O148" s="64"/>
      <c r="P148" s="187">
        <f>O148*H148</f>
        <v>0</v>
      </c>
      <c r="Q148" s="187">
        <v>0.17488999999999999</v>
      </c>
      <c r="R148" s="187">
        <f>Q148*H148</f>
        <v>9.269169999999999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172</v>
      </c>
      <c r="AT148" s="189" t="s">
        <v>167</v>
      </c>
      <c r="AU148" s="189" t="s">
        <v>90</v>
      </c>
      <c r="AY148" s="16" t="s">
        <v>165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6" t="s">
        <v>88</v>
      </c>
      <c r="BK148" s="190">
        <f>ROUND(I148*H148,2)</f>
        <v>0</v>
      </c>
      <c r="BL148" s="16" t="s">
        <v>172</v>
      </c>
      <c r="BM148" s="189" t="s">
        <v>2468</v>
      </c>
    </row>
    <row r="149" spans="1:65" s="2" customFormat="1">
      <c r="A149" s="34"/>
      <c r="B149" s="35"/>
      <c r="C149" s="36"/>
      <c r="D149" s="191" t="s">
        <v>174</v>
      </c>
      <c r="E149" s="36"/>
      <c r="F149" s="192" t="s">
        <v>2469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6" t="s">
        <v>174</v>
      </c>
      <c r="AU149" s="16" t="s">
        <v>90</v>
      </c>
    </row>
    <row r="150" spans="1:65" s="2" customFormat="1" ht="24.2" customHeight="1">
      <c r="A150" s="34"/>
      <c r="B150" s="35"/>
      <c r="C150" s="208" t="s">
        <v>7</v>
      </c>
      <c r="D150" s="208" t="s">
        <v>322</v>
      </c>
      <c r="E150" s="209" t="s">
        <v>2470</v>
      </c>
      <c r="F150" s="210" t="s">
        <v>2471</v>
      </c>
      <c r="G150" s="211" t="s">
        <v>232</v>
      </c>
      <c r="H150" s="212">
        <v>53</v>
      </c>
      <c r="I150" s="213"/>
      <c r="J150" s="214">
        <f>ROUND(I150*H150,2)</f>
        <v>0</v>
      </c>
      <c r="K150" s="210" t="s">
        <v>171</v>
      </c>
      <c r="L150" s="215"/>
      <c r="M150" s="216" t="s">
        <v>79</v>
      </c>
      <c r="N150" s="217" t="s">
        <v>51</v>
      </c>
      <c r="O150" s="64"/>
      <c r="P150" s="187">
        <f>O150*H150</f>
        <v>0</v>
      </c>
      <c r="Q150" s="187">
        <v>4.7000000000000002E-3</v>
      </c>
      <c r="R150" s="187">
        <f>Q150*H150</f>
        <v>0.24910000000000002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218</v>
      </c>
      <c r="AT150" s="189" t="s">
        <v>322</v>
      </c>
      <c r="AU150" s="189" t="s">
        <v>90</v>
      </c>
      <c r="AY150" s="16" t="s">
        <v>165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6" t="s">
        <v>88</v>
      </c>
      <c r="BK150" s="190">
        <f>ROUND(I150*H150,2)</f>
        <v>0</v>
      </c>
      <c r="BL150" s="16" t="s">
        <v>172</v>
      </c>
      <c r="BM150" s="189" t="s">
        <v>2472</v>
      </c>
    </row>
    <row r="151" spans="1:65" s="13" customFormat="1">
      <c r="B151" s="196"/>
      <c r="C151" s="197"/>
      <c r="D151" s="198" t="s">
        <v>176</v>
      </c>
      <c r="E151" s="199" t="s">
        <v>79</v>
      </c>
      <c r="F151" s="200" t="s">
        <v>2473</v>
      </c>
      <c r="G151" s="197"/>
      <c r="H151" s="201">
        <v>53</v>
      </c>
      <c r="I151" s="202"/>
      <c r="J151" s="197"/>
      <c r="K151" s="197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176</v>
      </c>
      <c r="AU151" s="207" t="s">
        <v>90</v>
      </c>
      <c r="AV151" s="13" t="s">
        <v>90</v>
      </c>
      <c r="AW151" s="13" t="s">
        <v>39</v>
      </c>
      <c r="AX151" s="13" t="s">
        <v>88</v>
      </c>
      <c r="AY151" s="207" t="s">
        <v>165</v>
      </c>
    </row>
    <row r="152" spans="1:65" s="2" customFormat="1" ht="24.2" customHeight="1">
      <c r="A152" s="34"/>
      <c r="B152" s="35"/>
      <c r="C152" s="178" t="s">
        <v>315</v>
      </c>
      <c r="D152" s="178" t="s">
        <v>167</v>
      </c>
      <c r="E152" s="179" t="s">
        <v>2474</v>
      </c>
      <c r="F152" s="180" t="s">
        <v>2475</v>
      </c>
      <c r="G152" s="181" t="s">
        <v>232</v>
      </c>
      <c r="H152" s="182">
        <v>1</v>
      </c>
      <c r="I152" s="183"/>
      <c r="J152" s="184">
        <f>ROUND(I152*H152,2)</f>
        <v>0</v>
      </c>
      <c r="K152" s="180" t="s">
        <v>171</v>
      </c>
      <c r="L152" s="39"/>
      <c r="M152" s="185" t="s">
        <v>79</v>
      </c>
      <c r="N152" s="186" t="s">
        <v>51</v>
      </c>
      <c r="O152" s="64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172</v>
      </c>
      <c r="AT152" s="189" t="s">
        <v>167</v>
      </c>
      <c r="AU152" s="189" t="s">
        <v>90</v>
      </c>
      <c r="AY152" s="16" t="s">
        <v>165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6" t="s">
        <v>88</v>
      </c>
      <c r="BK152" s="190">
        <f>ROUND(I152*H152,2)</f>
        <v>0</v>
      </c>
      <c r="BL152" s="16" t="s">
        <v>172</v>
      </c>
      <c r="BM152" s="189" t="s">
        <v>2476</v>
      </c>
    </row>
    <row r="153" spans="1:65" s="2" customFormat="1">
      <c r="A153" s="34"/>
      <c r="B153" s="35"/>
      <c r="C153" s="36"/>
      <c r="D153" s="191" t="s">
        <v>174</v>
      </c>
      <c r="E153" s="36"/>
      <c r="F153" s="192" t="s">
        <v>2477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6" t="s">
        <v>174</v>
      </c>
      <c r="AU153" s="16" t="s">
        <v>90</v>
      </c>
    </row>
    <row r="154" spans="1:65" s="2" customFormat="1" ht="24.2" customHeight="1">
      <c r="A154" s="34"/>
      <c r="B154" s="35"/>
      <c r="C154" s="208" t="s">
        <v>321</v>
      </c>
      <c r="D154" s="208" t="s">
        <v>322</v>
      </c>
      <c r="E154" s="209" t="s">
        <v>2478</v>
      </c>
      <c r="F154" s="210" t="s">
        <v>2479</v>
      </c>
      <c r="G154" s="211" t="s">
        <v>232</v>
      </c>
      <c r="H154" s="212">
        <v>1</v>
      </c>
      <c r="I154" s="213"/>
      <c r="J154" s="214">
        <f>ROUND(I154*H154,2)</f>
        <v>0</v>
      </c>
      <c r="K154" s="210" t="s">
        <v>171</v>
      </c>
      <c r="L154" s="215"/>
      <c r="M154" s="216" t="s">
        <v>79</v>
      </c>
      <c r="N154" s="217" t="s">
        <v>51</v>
      </c>
      <c r="O154" s="64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218</v>
      </c>
      <c r="AT154" s="189" t="s">
        <v>322</v>
      </c>
      <c r="AU154" s="189" t="s">
        <v>90</v>
      </c>
      <c r="AY154" s="16" t="s">
        <v>165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6" t="s">
        <v>88</v>
      </c>
      <c r="BK154" s="190">
        <f>ROUND(I154*H154,2)</f>
        <v>0</v>
      </c>
      <c r="BL154" s="16" t="s">
        <v>172</v>
      </c>
      <c r="BM154" s="189" t="s">
        <v>2480</v>
      </c>
    </row>
    <row r="155" spans="1:65" s="2" customFormat="1" ht="29.25">
      <c r="A155" s="34"/>
      <c r="B155" s="35"/>
      <c r="C155" s="36"/>
      <c r="D155" s="198" t="s">
        <v>572</v>
      </c>
      <c r="E155" s="36"/>
      <c r="F155" s="218" t="s">
        <v>2481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6" t="s">
        <v>572</v>
      </c>
      <c r="AU155" s="16" t="s">
        <v>90</v>
      </c>
    </row>
    <row r="156" spans="1:65" s="13" customFormat="1">
      <c r="B156" s="196"/>
      <c r="C156" s="197"/>
      <c r="D156" s="198" t="s">
        <v>176</v>
      </c>
      <c r="E156" s="199" t="s">
        <v>79</v>
      </c>
      <c r="F156" s="200" t="s">
        <v>746</v>
      </c>
      <c r="G156" s="197"/>
      <c r="H156" s="201">
        <v>1</v>
      </c>
      <c r="I156" s="202"/>
      <c r="J156" s="197"/>
      <c r="K156" s="197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176</v>
      </c>
      <c r="AU156" s="207" t="s">
        <v>90</v>
      </c>
      <c r="AV156" s="13" t="s">
        <v>90</v>
      </c>
      <c r="AW156" s="13" t="s">
        <v>39</v>
      </c>
      <c r="AX156" s="13" t="s">
        <v>88</v>
      </c>
      <c r="AY156" s="207" t="s">
        <v>165</v>
      </c>
    </row>
    <row r="157" spans="1:65" s="2" customFormat="1" ht="24.2" customHeight="1">
      <c r="A157" s="34"/>
      <c r="B157" s="35"/>
      <c r="C157" s="178" t="s">
        <v>327</v>
      </c>
      <c r="D157" s="178" t="s">
        <v>167</v>
      </c>
      <c r="E157" s="179" t="s">
        <v>2482</v>
      </c>
      <c r="F157" s="180" t="s">
        <v>2483</v>
      </c>
      <c r="G157" s="181" t="s">
        <v>232</v>
      </c>
      <c r="H157" s="182">
        <v>1</v>
      </c>
      <c r="I157" s="183"/>
      <c r="J157" s="184">
        <f>ROUND(I157*H157,2)</f>
        <v>0</v>
      </c>
      <c r="K157" s="180" t="s">
        <v>171</v>
      </c>
      <c r="L157" s="39"/>
      <c r="M157" s="185" t="s">
        <v>79</v>
      </c>
      <c r="N157" s="186" t="s">
        <v>51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172</v>
      </c>
      <c r="AT157" s="189" t="s">
        <v>167</v>
      </c>
      <c r="AU157" s="189" t="s">
        <v>90</v>
      </c>
      <c r="AY157" s="16" t="s">
        <v>165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6" t="s">
        <v>88</v>
      </c>
      <c r="BK157" s="190">
        <f>ROUND(I157*H157,2)</f>
        <v>0</v>
      </c>
      <c r="BL157" s="16" t="s">
        <v>172</v>
      </c>
      <c r="BM157" s="189" t="s">
        <v>2484</v>
      </c>
    </row>
    <row r="158" spans="1:65" s="2" customFormat="1">
      <c r="A158" s="34"/>
      <c r="B158" s="35"/>
      <c r="C158" s="36"/>
      <c r="D158" s="191" t="s">
        <v>174</v>
      </c>
      <c r="E158" s="36"/>
      <c r="F158" s="192" t="s">
        <v>2485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6" t="s">
        <v>174</v>
      </c>
      <c r="AU158" s="16" t="s">
        <v>90</v>
      </c>
    </row>
    <row r="159" spans="1:65" s="2" customFormat="1" ht="24.2" customHeight="1">
      <c r="A159" s="34"/>
      <c r="B159" s="35"/>
      <c r="C159" s="208" t="s">
        <v>334</v>
      </c>
      <c r="D159" s="208" t="s">
        <v>322</v>
      </c>
      <c r="E159" s="209" t="s">
        <v>2486</v>
      </c>
      <c r="F159" s="210" t="s">
        <v>2487</v>
      </c>
      <c r="G159" s="211" t="s">
        <v>232</v>
      </c>
      <c r="H159" s="212">
        <v>1</v>
      </c>
      <c r="I159" s="213"/>
      <c r="J159" s="214">
        <f>ROUND(I159*H159,2)</f>
        <v>0</v>
      </c>
      <c r="K159" s="210" t="s">
        <v>171</v>
      </c>
      <c r="L159" s="215"/>
      <c r="M159" s="216" t="s">
        <v>79</v>
      </c>
      <c r="N159" s="217" t="s">
        <v>51</v>
      </c>
      <c r="O159" s="64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218</v>
      </c>
      <c r="AT159" s="189" t="s">
        <v>322</v>
      </c>
      <c r="AU159" s="189" t="s">
        <v>90</v>
      </c>
      <c r="AY159" s="16" t="s">
        <v>165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6" t="s">
        <v>88</v>
      </c>
      <c r="BK159" s="190">
        <f>ROUND(I159*H159,2)</f>
        <v>0</v>
      </c>
      <c r="BL159" s="16" t="s">
        <v>172</v>
      </c>
      <c r="BM159" s="189" t="s">
        <v>2488</v>
      </c>
    </row>
    <row r="160" spans="1:65" s="2" customFormat="1" ht="29.25">
      <c r="A160" s="34"/>
      <c r="B160" s="35"/>
      <c r="C160" s="36"/>
      <c r="D160" s="198" t="s">
        <v>572</v>
      </c>
      <c r="E160" s="36"/>
      <c r="F160" s="218" t="s">
        <v>2481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6" t="s">
        <v>572</v>
      </c>
      <c r="AU160" s="16" t="s">
        <v>90</v>
      </c>
    </row>
    <row r="161" spans="1:65" s="13" customFormat="1">
      <c r="B161" s="196"/>
      <c r="C161" s="197"/>
      <c r="D161" s="198" t="s">
        <v>176</v>
      </c>
      <c r="E161" s="199" t="s">
        <v>79</v>
      </c>
      <c r="F161" s="200" t="s">
        <v>746</v>
      </c>
      <c r="G161" s="197"/>
      <c r="H161" s="201">
        <v>1</v>
      </c>
      <c r="I161" s="202"/>
      <c r="J161" s="197"/>
      <c r="K161" s="197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176</v>
      </c>
      <c r="AU161" s="207" t="s">
        <v>90</v>
      </c>
      <c r="AV161" s="13" t="s">
        <v>90</v>
      </c>
      <c r="AW161" s="13" t="s">
        <v>39</v>
      </c>
      <c r="AX161" s="13" t="s">
        <v>88</v>
      </c>
      <c r="AY161" s="207" t="s">
        <v>165</v>
      </c>
    </row>
    <row r="162" spans="1:65" s="2" customFormat="1" ht="24.2" customHeight="1">
      <c r="A162" s="34"/>
      <c r="B162" s="35"/>
      <c r="C162" s="178" t="s">
        <v>340</v>
      </c>
      <c r="D162" s="178" t="s">
        <v>167</v>
      </c>
      <c r="E162" s="179" t="s">
        <v>2489</v>
      </c>
      <c r="F162" s="180" t="s">
        <v>2490</v>
      </c>
      <c r="G162" s="181" t="s">
        <v>232</v>
      </c>
      <c r="H162" s="182">
        <v>1</v>
      </c>
      <c r="I162" s="183"/>
      <c r="J162" s="184">
        <f>ROUND(I162*H162,2)</f>
        <v>0</v>
      </c>
      <c r="K162" s="180" t="s">
        <v>171</v>
      </c>
      <c r="L162" s="39"/>
      <c r="M162" s="185" t="s">
        <v>79</v>
      </c>
      <c r="N162" s="186" t="s">
        <v>51</v>
      </c>
      <c r="O162" s="64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172</v>
      </c>
      <c r="AT162" s="189" t="s">
        <v>167</v>
      </c>
      <c r="AU162" s="189" t="s">
        <v>90</v>
      </c>
      <c r="AY162" s="16" t="s">
        <v>165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6" t="s">
        <v>88</v>
      </c>
      <c r="BK162" s="190">
        <f>ROUND(I162*H162,2)</f>
        <v>0</v>
      </c>
      <c r="BL162" s="16" t="s">
        <v>172</v>
      </c>
      <c r="BM162" s="189" t="s">
        <v>2491</v>
      </c>
    </row>
    <row r="163" spans="1:65" s="2" customFormat="1">
      <c r="A163" s="34"/>
      <c r="B163" s="35"/>
      <c r="C163" s="36"/>
      <c r="D163" s="191" t="s">
        <v>174</v>
      </c>
      <c r="E163" s="36"/>
      <c r="F163" s="192" t="s">
        <v>2492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6" t="s">
        <v>174</v>
      </c>
      <c r="AU163" s="16" t="s">
        <v>90</v>
      </c>
    </row>
    <row r="164" spans="1:65" s="2" customFormat="1" ht="37.9" customHeight="1">
      <c r="A164" s="34"/>
      <c r="B164" s="35"/>
      <c r="C164" s="208" t="s">
        <v>347</v>
      </c>
      <c r="D164" s="208" t="s">
        <v>322</v>
      </c>
      <c r="E164" s="209" t="s">
        <v>2054</v>
      </c>
      <c r="F164" s="210" t="s">
        <v>2493</v>
      </c>
      <c r="G164" s="211" t="s">
        <v>232</v>
      </c>
      <c r="H164" s="212">
        <v>1</v>
      </c>
      <c r="I164" s="213"/>
      <c r="J164" s="214">
        <f>ROUND(I164*H164,2)</f>
        <v>0</v>
      </c>
      <c r="K164" s="210" t="s">
        <v>79</v>
      </c>
      <c r="L164" s="215"/>
      <c r="M164" s="216" t="s">
        <v>79</v>
      </c>
      <c r="N164" s="217" t="s">
        <v>51</v>
      </c>
      <c r="O164" s="64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218</v>
      </c>
      <c r="AT164" s="189" t="s">
        <v>322</v>
      </c>
      <c r="AU164" s="189" t="s">
        <v>90</v>
      </c>
      <c r="AY164" s="16" t="s">
        <v>165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6" t="s">
        <v>88</v>
      </c>
      <c r="BK164" s="190">
        <f>ROUND(I164*H164,2)</f>
        <v>0</v>
      </c>
      <c r="BL164" s="16" t="s">
        <v>172</v>
      </c>
      <c r="BM164" s="189" t="s">
        <v>2494</v>
      </c>
    </row>
    <row r="165" spans="1:65" s="2" customFormat="1" ht="29.25">
      <c r="A165" s="34"/>
      <c r="B165" s="35"/>
      <c r="C165" s="36"/>
      <c r="D165" s="198" t="s">
        <v>572</v>
      </c>
      <c r="E165" s="36"/>
      <c r="F165" s="218" t="s">
        <v>2495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6" t="s">
        <v>572</v>
      </c>
      <c r="AU165" s="16" t="s">
        <v>90</v>
      </c>
    </row>
    <row r="166" spans="1:65" s="13" customFormat="1">
      <c r="B166" s="196"/>
      <c r="C166" s="197"/>
      <c r="D166" s="198" t="s">
        <v>176</v>
      </c>
      <c r="E166" s="199" t="s">
        <v>79</v>
      </c>
      <c r="F166" s="200" t="s">
        <v>746</v>
      </c>
      <c r="G166" s="197"/>
      <c r="H166" s="201">
        <v>1</v>
      </c>
      <c r="I166" s="202"/>
      <c r="J166" s="197"/>
      <c r="K166" s="197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176</v>
      </c>
      <c r="AU166" s="207" t="s">
        <v>90</v>
      </c>
      <c r="AV166" s="13" t="s">
        <v>90</v>
      </c>
      <c r="AW166" s="13" t="s">
        <v>39</v>
      </c>
      <c r="AX166" s="13" t="s">
        <v>81</v>
      </c>
      <c r="AY166" s="207" t="s">
        <v>165</v>
      </c>
    </row>
    <row r="167" spans="1:65" s="2" customFormat="1" ht="24.2" customHeight="1">
      <c r="A167" s="34"/>
      <c r="B167" s="35"/>
      <c r="C167" s="178" t="s">
        <v>351</v>
      </c>
      <c r="D167" s="178" t="s">
        <v>167</v>
      </c>
      <c r="E167" s="179" t="s">
        <v>2496</v>
      </c>
      <c r="F167" s="180" t="s">
        <v>2497</v>
      </c>
      <c r="G167" s="181" t="s">
        <v>232</v>
      </c>
      <c r="H167" s="182">
        <v>52</v>
      </c>
      <c r="I167" s="183"/>
      <c r="J167" s="184">
        <f>ROUND(I167*H167,2)</f>
        <v>0</v>
      </c>
      <c r="K167" s="180" t="s">
        <v>171</v>
      </c>
      <c r="L167" s="39"/>
      <c r="M167" s="185" t="s">
        <v>79</v>
      </c>
      <c r="N167" s="186" t="s">
        <v>51</v>
      </c>
      <c r="O167" s="64"/>
      <c r="P167" s="187">
        <f>O167*H167</f>
        <v>0</v>
      </c>
      <c r="Q167" s="187">
        <v>4.0000000000000002E-4</v>
      </c>
      <c r="R167" s="187">
        <f>Q167*H167</f>
        <v>2.0800000000000003E-2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172</v>
      </c>
      <c r="AT167" s="189" t="s">
        <v>167</v>
      </c>
      <c r="AU167" s="189" t="s">
        <v>90</v>
      </c>
      <c r="AY167" s="16" t="s">
        <v>165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6" t="s">
        <v>88</v>
      </c>
      <c r="BK167" s="190">
        <f>ROUND(I167*H167,2)</f>
        <v>0</v>
      </c>
      <c r="BL167" s="16" t="s">
        <v>172</v>
      </c>
      <c r="BM167" s="189" t="s">
        <v>2498</v>
      </c>
    </row>
    <row r="168" spans="1:65" s="2" customFormat="1">
      <c r="A168" s="34"/>
      <c r="B168" s="35"/>
      <c r="C168" s="36"/>
      <c r="D168" s="191" t="s">
        <v>174</v>
      </c>
      <c r="E168" s="36"/>
      <c r="F168" s="192" t="s">
        <v>2499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174</v>
      </c>
      <c r="AU168" s="16" t="s">
        <v>90</v>
      </c>
    </row>
    <row r="169" spans="1:65" s="2" customFormat="1" ht="16.5" customHeight="1">
      <c r="A169" s="34"/>
      <c r="B169" s="35"/>
      <c r="C169" s="208" t="s">
        <v>357</v>
      </c>
      <c r="D169" s="208" t="s">
        <v>322</v>
      </c>
      <c r="E169" s="209" t="s">
        <v>2500</v>
      </c>
      <c r="F169" s="210" t="s">
        <v>2501</v>
      </c>
      <c r="G169" s="211" t="s">
        <v>232</v>
      </c>
      <c r="H169" s="212">
        <v>52</v>
      </c>
      <c r="I169" s="213"/>
      <c r="J169" s="214">
        <f>ROUND(I169*H169,2)</f>
        <v>0</v>
      </c>
      <c r="K169" s="210" t="s">
        <v>79</v>
      </c>
      <c r="L169" s="215"/>
      <c r="M169" s="216" t="s">
        <v>79</v>
      </c>
      <c r="N169" s="217" t="s">
        <v>51</v>
      </c>
      <c r="O169" s="64"/>
      <c r="P169" s="187">
        <f>O169*H169</f>
        <v>0</v>
      </c>
      <c r="Q169" s="187">
        <v>9.6000000000000002E-2</v>
      </c>
      <c r="R169" s="187">
        <f>Q169*H169</f>
        <v>4.992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218</v>
      </c>
      <c r="AT169" s="189" t="s">
        <v>322</v>
      </c>
      <c r="AU169" s="189" t="s">
        <v>90</v>
      </c>
      <c r="AY169" s="16" t="s">
        <v>165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6" t="s">
        <v>88</v>
      </c>
      <c r="BK169" s="190">
        <f>ROUND(I169*H169,2)</f>
        <v>0</v>
      </c>
      <c r="BL169" s="16" t="s">
        <v>172</v>
      </c>
      <c r="BM169" s="189" t="s">
        <v>2502</v>
      </c>
    </row>
    <row r="170" spans="1:65" s="13" customFormat="1">
      <c r="B170" s="196"/>
      <c r="C170" s="197"/>
      <c r="D170" s="198" t="s">
        <v>176</v>
      </c>
      <c r="E170" s="199" t="s">
        <v>79</v>
      </c>
      <c r="F170" s="200" t="s">
        <v>2503</v>
      </c>
      <c r="G170" s="197"/>
      <c r="H170" s="201">
        <v>52</v>
      </c>
      <c r="I170" s="202"/>
      <c r="J170" s="197"/>
      <c r="K170" s="197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176</v>
      </c>
      <c r="AU170" s="207" t="s">
        <v>90</v>
      </c>
      <c r="AV170" s="13" t="s">
        <v>90</v>
      </c>
      <c r="AW170" s="13" t="s">
        <v>39</v>
      </c>
      <c r="AX170" s="13" t="s">
        <v>81</v>
      </c>
      <c r="AY170" s="207" t="s">
        <v>165</v>
      </c>
    </row>
    <row r="171" spans="1:65" s="2" customFormat="1" ht="24.2" customHeight="1">
      <c r="A171" s="34"/>
      <c r="B171" s="35"/>
      <c r="C171" s="208" t="s">
        <v>363</v>
      </c>
      <c r="D171" s="208" t="s">
        <v>322</v>
      </c>
      <c r="E171" s="209" t="s">
        <v>2504</v>
      </c>
      <c r="F171" s="210" t="s">
        <v>2505</v>
      </c>
      <c r="G171" s="211" t="s">
        <v>232</v>
      </c>
      <c r="H171" s="212">
        <v>104</v>
      </c>
      <c r="I171" s="213"/>
      <c r="J171" s="214">
        <f>ROUND(I171*H171,2)</f>
        <v>0</v>
      </c>
      <c r="K171" s="210" t="s">
        <v>171</v>
      </c>
      <c r="L171" s="215"/>
      <c r="M171" s="216" t="s">
        <v>79</v>
      </c>
      <c r="N171" s="217" t="s">
        <v>51</v>
      </c>
      <c r="O171" s="64"/>
      <c r="P171" s="187">
        <f>O171*H171</f>
        <v>0</v>
      </c>
      <c r="Q171" s="187">
        <v>6.0000000000000001E-3</v>
      </c>
      <c r="R171" s="187">
        <f>Q171*H171</f>
        <v>0.624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218</v>
      </c>
      <c r="AT171" s="189" t="s">
        <v>322</v>
      </c>
      <c r="AU171" s="189" t="s">
        <v>90</v>
      </c>
      <c r="AY171" s="16" t="s">
        <v>165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6" t="s">
        <v>88</v>
      </c>
      <c r="BK171" s="190">
        <f>ROUND(I171*H171,2)</f>
        <v>0</v>
      </c>
      <c r="BL171" s="16" t="s">
        <v>172</v>
      </c>
      <c r="BM171" s="189" t="s">
        <v>2506</v>
      </c>
    </row>
    <row r="172" spans="1:65" s="13" customFormat="1">
      <c r="B172" s="196"/>
      <c r="C172" s="197"/>
      <c r="D172" s="198" t="s">
        <v>176</v>
      </c>
      <c r="E172" s="199" t="s">
        <v>79</v>
      </c>
      <c r="F172" s="200" t="s">
        <v>2507</v>
      </c>
      <c r="G172" s="197"/>
      <c r="H172" s="201">
        <v>104</v>
      </c>
      <c r="I172" s="202"/>
      <c r="J172" s="197"/>
      <c r="K172" s="197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176</v>
      </c>
      <c r="AU172" s="207" t="s">
        <v>90</v>
      </c>
      <c r="AV172" s="13" t="s">
        <v>90</v>
      </c>
      <c r="AW172" s="13" t="s">
        <v>39</v>
      </c>
      <c r="AX172" s="13" t="s">
        <v>88</v>
      </c>
      <c r="AY172" s="207" t="s">
        <v>165</v>
      </c>
    </row>
    <row r="173" spans="1:65" s="2" customFormat="1" ht="24.2" customHeight="1">
      <c r="A173" s="34"/>
      <c r="B173" s="35"/>
      <c r="C173" s="178" t="s">
        <v>368</v>
      </c>
      <c r="D173" s="178" t="s">
        <v>167</v>
      </c>
      <c r="E173" s="179" t="s">
        <v>2508</v>
      </c>
      <c r="F173" s="180" t="s">
        <v>2509</v>
      </c>
      <c r="G173" s="181" t="s">
        <v>343</v>
      </c>
      <c r="H173" s="182">
        <v>146</v>
      </c>
      <c r="I173" s="183"/>
      <c r="J173" s="184">
        <f>ROUND(I173*H173,2)</f>
        <v>0</v>
      </c>
      <c r="K173" s="180" t="s">
        <v>171</v>
      </c>
      <c r="L173" s="39"/>
      <c r="M173" s="185" t="s">
        <v>79</v>
      </c>
      <c r="N173" s="186" t="s">
        <v>51</v>
      </c>
      <c r="O173" s="64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172</v>
      </c>
      <c r="AT173" s="189" t="s">
        <v>167</v>
      </c>
      <c r="AU173" s="189" t="s">
        <v>90</v>
      </c>
      <c r="AY173" s="16" t="s">
        <v>165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6" t="s">
        <v>88</v>
      </c>
      <c r="BK173" s="190">
        <f>ROUND(I173*H173,2)</f>
        <v>0</v>
      </c>
      <c r="BL173" s="16" t="s">
        <v>172</v>
      </c>
      <c r="BM173" s="189" t="s">
        <v>2510</v>
      </c>
    </row>
    <row r="174" spans="1:65" s="2" customFormat="1">
      <c r="A174" s="34"/>
      <c r="B174" s="35"/>
      <c r="C174" s="36"/>
      <c r="D174" s="191" t="s">
        <v>174</v>
      </c>
      <c r="E174" s="36"/>
      <c r="F174" s="192" t="s">
        <v>2511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6" t="s">
        <v>174</v>
      </c>
      <c r="AU174" s="16" t="s">
        <v>90</v>
      </c>
    </row>
    <row r="175" spans="1:65" s="13" customFormat="1">
      <c r="B175" s="196"/>
      <c r="C175" s="197"/>
      <c r="D175" s="198" t="s">
        <v>176</v>
      </c>
      <c r="E175" s="199" t="s">
        <v>79</v>
      </c>
      <c r="F175" s="200" t="s">
        <v>2512</v>
      </c>
      <c r="G175" s="197"/>
      <c r="H175" s="201">
        <v>146</v>
      </c>
      <c r="I175" s="202"/>
      <c r="J175" s="197"/>
      <c r="K175" s="197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176</v>
      </c>
      <c r="AU175" s="207" t="s">
        <v>90</v>
      </c>
      <c r="AV175" s="13" t="s">
        <v>90</v>
      </c>
      <c r="AW175" s="13" t="s">
        <v>39</v>
      </c>
      <c r="AX175" s="13" t="s">
        <v>81</v>
      </c>
      <c r="AY175" s="207" t="s">
        <v>165</v>
      </c>
    </row>
    <row r="176" spans="1:65" s="2" customFormat="1" ht="24.2" customHeight="1">
      <c r="A176" s="34"/>
      <c r="B176" s="35"/>
      <c r="C176" s="208" t="s">
        <v>375</v>
      </c>
      <c r="D176" s="208" t="s">
        <v>322</v>
      </c>
      <c r="E176" s="209" t="s">
        <v>2513</v>
      </c>
      <c r="F176" s="210" t="s">
        <v>2514</v>
      </c>
      <c r="G176" s="211" t="s">
        <v>343</v>
      </c>
      <c r="H176" s="212">
        <v>153.30000000000001</v>
      </c>
      <c r="I176" s="213"/>
      <c r="J176" s="214">
        <f>ROUND(I176*H176,2)</f>
        <v>0</v>
      </c>
      <c r="K176" s="210" t="s">
        <v>171</v>
      </c>
      <c r="L176" s="215"/>
      <c r="M176" s="216" t="s">
        <v>79</v>
      </c>
      <c r="N176" s="217" t="s">
        <v>51</v>
      </c>
      <c r="O176" s="64"/>
      <c r="P176" s="187">
        <f>O176*H176</f>
        <v>0</v>
      </c>
      <c r="Q176" s="187">
        <v>1.5E-3</v>
      </c>
      <c r="R176" s="187">
        <f>Q176*H176</f>
        <v>0.22995000000000002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218</v>
      </c>
      <c r="AT176" s="189" t="s">
        <v>322</v>
      </c>
      <c r="AU176" s="189" t="s">
        <v>90</v>
      </c>
      <c r="AY176" s="16" t="s">
        <v>165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6" t="s">
        <v>88</v>
      </c>
      <c r="BK176" s="190">
        <f>ROUND(I176*H176,2)</f>
        <v>0</v>
      </c>
      <c r="BL176" s="16" t="s">
        <v>172</v>
      </c>
      <c r="BM176" s="189" t="s">
        <v>2515</v>
      </c>
    </row>
    <row r="177" spans="1:65" s="13" customFormat="1">
      <c r="B177" s="196"/>
      <c r="C177" s="197"/>
      <c r="D177" s="198" t="s">
        <v>176</v>
      </c>
      <c r="E177" s="197"/>
      <c r="F177" s="200" t="s">
        <v>2516</v>
      </c>
      <c r="G177" s="197"/>
      <c r="H177" s="201">
        <v>153.30000000000001</v>
      </c>
      <c r="I177" s="202"/>
      <c r="J177" s="197"/>
      <c r="K177" s="197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176</v>
      </c>
      <c r="AU177" s="207" t="s">
        <v>90</v>
      </c>
      <c r="AV177" s="13" t="s">
        <v>90</v>
      </c>
      <c r="AW177" s="13" t="s">
        <v>4</v>
      </c>
      <c r="AX177" s="13" t="s">
        <v>88</v>
      </c>
      <c r="AY177" s="207" t="s">
        <v>165</v>
      </c>
    </row>
    <row r="178" spans="1:65" s="12" customFormat="1" ht="22.9" customHeight="1">
      <c r="B178" s="162"/>
      <c r="C178" s="163"/>
      <c r="D178" s="164" t="s">
        <v>80</v>
      </c>
      <c r="E178" s="176" t="s">
        <v>195</v>
      </c>
      <c r="F178" s="176" t="s">
        <v>1767</v>
      </c>
      <c r="G178" s="163"/>
      <c r="H178" s="163"/>
      <c r="I178" s="166"/>
      <c r="J178" s="177">
        <f>BK178</f>
        <v>0</v>
      </c>
      <c r="K178" s="163"/>
      <c r="L178" s="168"/>
      <c r="M178" s="169"/>
      <c r="N178" s="170"/>
      <c r="O178" s="170"/>
      <c r="P178" s="171">
        <f>SUM(P179:P186)</f>
        <v>0</v>
      </c>
      <c r="Q178" s="170"/>
      <c r="R178" s="171">
        <f>SUM(R179:R186)</f>
        <v>12.444775000000002</v>
      </c>
      <c r="S178" s="170"/>
      <c r="T178" s="172">
        <f>SUM(T179:T186)</f>
        <v>0</v>
      </c>
      <c r="AR178" s="173" t="s">
        <v>88</v>
      </c>
      <c r="AT178" s="174" t="s">
        <v>80</v>
      </c>
      <c r="AU178" s="174" t="s">
        <v>88</v>
      </c>
      <c r="AY178" s="173" t="s">
        <v>165</v>
      </c>
      <c r="BK178" s="175">
        <f>SUM(BK179:BK186)</f>
        <v>0</v>
      </c>
    </row>
    <row r="179" spans="1:65" s="2" customFormat="1" ht="24.2" customHeight="1">
      <c r="A179" s="34"/>
      <c r="B179" s="35"/>
      <c r="C179" s="178" t="s">
        <v>381</v>
      </c>
      <c r="D179" s="178" t="s">
        <v>167</v>
      </c>
      <c r="E179" s="179" t="s">
        <v>2060</v>
      </c>
      <c r="F179" s="180" t="s">
        <v>2517</v>
      </c>
      <c r="G179" s="181" t="s">
        <v>213</v>
      </c>
      <c r="H179" s="182">
        <v>122.5</v>
      </c>
      <c r="I179" s="183"/>
      <c r="J179" s="184">
        <f>ROUND(I179*H179,2)</f>
        <v>0</v>
      </c>
      <c r="K179" s="180" t="s">
        <v>2518</v>
      </c>
      <c r="L179" s="39"/>
      <c r="M179" s="185" t="s">
        <v>79</v>
      </c>
      <c r="N179" s="186" t="s">
        <v>51</v>
      </c>
      <c r="O179" s="64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172</v>
      </c>
      <c r="AT179" s="189" t="s">
        <v>167</v>
      </c>
      <c r="AU179" s="189" t="s">
        <v>90</v>
      </c>
      <c r="AY179" s="16" t="s">
        <v>165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6" t="s">
        <v>88</v>
      </c>
      <c r="BK179" s="190">
        <f>ROUND(I179*H179,2)</f>
        <v>0</v>
      </c>
      <c r="BL179" s="16" t="s">
        <v>172</v>
      </c>
      <c r="BM179" s="189" t="s">
        <v>2519</v>
      </c>
    </row>
    <row r="180" spans="1:65" s="2" customFormat="1">
      <c r="A180" s="34"/>
      <c r="B180" s="35"/>
      <c r="C180" s="36"/>
      <c r="D180" s="191" t="s">
        <v>174</v>
      </c>
      <c r="E180" s="36"/>
      <c r="F180" s="192" t="s">
        <v>2520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6" t="s">
        <v>174</v>
      </c>
      <c r="AU180" s="16" t="s">
        <v>90</v>
      </c>
    </row>
    <row r="181" spans="1:65" s="13" customFormat="1">
      <c r="B181" s="196"/>
      <c r="C181" s="197"/>
      <c r="D181" s="198" t="s">
        <v>176</v>
      </c>
      <c r="E181" s="199" t="s">
        <v>79</v>
      </c>
      <c r="F181" s="200" t="s">
        <v>2521</v>
      </c>
      <c r="G181" s="197"/>
      <c r="H181" s="201">
        <v>122.5</v>
      </c>
      <c r="I181" s="202"/>
      <c r="J181" s="197"/>
      <c r="K181" s="197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176</v>
      </c>
      <c r="AU181" s="207" t="s">
        <v>90</v>
      </c>
      <c r="AV181" s="13" t="s">
        <v>90</v>
      </c>
      <c r="AW181" s="13" t="s">
        <v>39</v>
      </c>
      <c r="AX181" s="13" t="s">
        <v>81</v>
      </c>
      <c r="AY181" s="207" t="s">
        <v>165</v>
      </c>
    </row>
    <row r="182" spans="1:65" s="2" customFormat="1" ht="78" customHeight="1">
      <c r="A182" s="34"/>
      <c r="B182" s="35"/>
      <c r="C182" s="178" t="s">
        <v>387</v>
      </c>
      <c r="D182" s="178" t="s">
        <v>167</v>
      </c>
      <c r="E182" s="179" t="s">
        <v>2068</v>
      </c>
      <c r="F182" s="180" t="s">
        <v>2522</v>
      </c>
      <c r="G182" s="181" t="s">
        <v>213</v>
      </c>
      <c r="H182" s="182">
        <v>122.5</v>
      </c>
      <c r="I182" s="183"/>
      <c r="J182" s="184">
        <f>ROUND(I182*H182,2)</f>
        <v>0</v>
      </c>
      <c r="K182" s="180" t="s">
        <v>2518</v>
      </c>
      <c r="L182" s="39"/>
      <c r="M182" s="185" t="s">
        <v>79</v>
      </c>
      <c r="N182" s="186" t="s">
        <v>51</v>
      </c>
      <c r="O182" s="64"/>
      <c r="P182" s="187">
        <f>O182*H182</f>
        <v>0</v>
      </c>
      <c r="Q182" s="187">
        <v>8.4250000000000005E-2</v>
      </c>
      <c r="R182" s="187">
        <f>Q182*H182</f>
        <v>10.320625000000001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172</v>
      </c>
      <c r="AT182" s="189" t="s">
        <v>167</v>
      </c>
      <c r="AU182" s="189" t="s">
        <v>90</v>
      </c>
      <c r="AY182" s="16" t="s">
        <v>165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6" t="s">
        <v>88</v>
      </c>
      <c r="BK182" s="190">
        <f>ROUND(I182*H182,2)</f>
        <v>0</v>
      </c>
      <c r="BL182" s="16" t="s">
        <v>172</v>
      </c>
      <c r="BM182" s="189" t="s">
        <v>2523</v>
      </c>
    </row>
    <row r="183" spans="1:65" s="2" customFormat="1">
      <c r="A183" s="34"/>
      <c r="B183" s="35"/>
      <c r="C183" s="36"/>
      <c r="D183" s="191" t="s">
        <v>174</v>
      </c>
      <c r="E183" s="36"/>
      <c r="F183" s="192" t="s">
        <v>2524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6" t="s">
        <v>174</v>
      </c>
      <c r="AU183" s="16" t="s">
        <v>90</v>
      </c>
    </row>
    <row r="184" spans="1:65" s="13" customFormat="1">
      <c r="B184" s="196"/>
      <c r="C184" s="197"/>
      <c r="D184" s="198" t="s">
        <v>176</v>
      </c>
      <c r="E184" s="199" t="s">
        <v>79</v>
      </c>
      <c r="F184" s="200" t="s">
        <v>2521</v>
      </c>
      <c r="G184" s="197"/>
      <c r="H184" s="201">
        <v>122.5</v>
      </c>
      <c r="I184" s="202"/>
      <c r="J184" s="197"/>
      <c r="K184" s="197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176</v>
      </c>
      <c r="AU184" s="207" t="s">
        <v>90</v>
      </c>
      <c r="AV184" s="13" t="s">
        <v>90</v>
      </c>
      <c r="AW184" s="13" t="s">
        <v>39</v>
      </c>
      <c r="AX184" s="13" t="s">
        <v>81</v>
      </c>
      <c r="AY184" s="207" t="s">
        <v>165</v>
      </c>
    </row>
    <row r="185" spans="1:65" s="2" customFormat="1" ht="24.2" customHeight="1">
      <c r="A185" s="34"/>
      <c r="B185" s="35"/>
      <c r="C185" s="208" t="s">
        <v>392</v>
      </c>
      <c r="D185" s="208" t="s">
        <v>322</v>
      </c>
      <c r="E185" s="209" t="s">
        <v>2072</v>
      </c>
      <c r="F185" s="210" t="s">
        <v>2073</v>
      </c>
      <c r="G185" s="211" t="s">
        <v>213</v>
      </c>
      <c r="H185" s="212">
        <v>124.95</v>
      </c>
      <c r="I185" s="213"/>
      <c r="J185" s="214">
        <f>ROUND(I185*H185,2)</f>
        <v>0</v>
      </c>
      <c r="K185" s="210" t="s">
        <v>79</v>
      </c>
      <c r="L185" s="215"/>
      <c r="M185" s="216" t="s">
        <v>79</v>
      </c>
      <c r="N185" s="217" t="s">
        <v>51</v>
      </c>
      <c r="O185" s="64"/>
      <c r="P185" s="187">
        <f>O185*H185</f>
        <v>0</v>
      </c>
      <c r="Q185" s="187">
        <v>1.7000000000000001E-2</v>
      </c>
      <c r="R185" s="187">
        <f>Q185*H185</f>
        <v>2.1241500000000002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218</v>
      </c>
      <c r="AT185" s="189" t="s">
        <v>322</v>
      </c>
      <c r="AU185" s="189" t="s">
        <v>90</v>
      </c>
      <c r="AY185" s="16" t="s">
        <v>165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6" t="s">
        <v>88</v>
      </c>
      <c r="BK185" s="190">
        <f>ROUND(I185*H185,2)</f>
        <v>0</v>
      </c>
      <c r="BL185" s="16" t="s">
        <v>172</v>
      </c>
      <c r="BM185" s="189" t="s">
        <v>2525</v>
      </c>
    </row>
    <row r="186" spans="1:65" s="13" customFormat="1">
      <c r="B186" s="196"/>
      <c r="C186" s="197"/>
      <c r="D186" s="198" t="s">
        <v>176</v>
      </c>
      <c r="E186" s="197"/>
      <c r="F186" s="200" t="s">
        <v>2526</v>
      </c>
      <c r="G186" s="197"/>
      <c r="H186" s="201">
        <v>124.95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176</v>
      </c>
      <c r="AU186" s="207" t="s">
        <v>90</v>
      </c>
      <c r="AV186" s="13" t="s">
        <v>90</v>
      </c>
      <c r="AW186" s="13" t="s">
        <v>4</v>
      </c>
      <c r="AX186" s="13" t="s">
        <v>88</v>
      </c>
      <c r="AY186" s="207" t="s">
        <v>165</v>
      </c>
    </row>
    <row r="187" spans="1:65" s="12" customFormat="1" ht="22.9" customHeight="1">
      <c r="B187" s="162"/>
      <c r="C187" s="163"/>
      <c r="D187" s="164" t="s">
        <v>80</v>
      </c>
      <c r="E187" s="176" t="s">
        <v>615</v>
      </c>
      <c r="F187" s="176" t="s">
        <v>616</v>
      </c>
      <c r="G187" s="163"/>
      <c r="H187" s="163"/>
      <c r="I187" s="166"/>
      <c r="J187" s="177">
        <f>BK187</f>
        <v>0</v>
      </c>
      <c r="K187" s="163"/>
      <c r="L187" s="168"/>
      <c r="M187" s="169"/>
      <c r="N187" s="170"/>
      <c r="O187" s="170"/>
      <c r="P187" s="171">
        <f>SUM(P188:P189)</f>
        <v>0</v>
      </c>
      <c r="Q187" s="170"/>
      <c r="R187" s="171">
        <f>SUM(R188:R189)</f>
        <v>0</v>
      </c>
      <c r="S187" s="170"/>
      <c r="T187" s="172">
        <f>SUM(T188:T189)</f>
        <v>0</v>
      </c>
      <c r="AR187" s="173" t="s">
        <v>88</v>
      </c>
      <c r="AT187" s="174" t="s">
        <v>80</v>
      </c>
      <c r="AU187" s="174" t="s">
        <v>88</v>
      </c>
      <c r="AY187" s="173" t="s">
        <v>165</v>
      </c>
      <c r="BK187" s="175">
        <f>SUM(BK188:BK189)</f>
        <v>0</v>
      </c>
    </row>
    <row r="188" spans="1:65" s="2" customFormat="1" ht="55.5" customHeight="1">
      <c r="A188" s="34"/>
      <c r="B188" s="35"/>
      <c r="C188" s="178" t="s">
        <v>398</v>
      </c>
      <c r="D188" s="178" t="s">
        <v>167</v>
      </c>
      <c r="E188" s="179" t="s">
        <v>618</v>
      </c>
      <c r="F188" s="180" t="s">
        <v>619</v>
      </c>
      <c r="G188" s="181" t="s">
        <v>190</v>
      </c>
      <c r="H188" s="182">
        <v>32.228000000000002</v>
      </c>
      <c r="I188" s="183"/>
      <c r="J188" s="184">
        <f>ROUND(I188*H188,2)</f>
        <v>0</v>
      </c>
      <c r="K188" s="180" t="s">
        <v>171</v>
      </c>
      <c r="L188" s="39"/>
      <c r="M188" s="185" t="s">
        <v>79</v>
      </c>
      <c r="N188" s="186" t="s">
        <v>51</v>
      </c>
      <c r="O188" s="64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172</v>
      </c>
      <c r="AT188" s="189" t="s">
        <v>167</v>
      </c>
      <c r="AU188" s="189" t="s">
        <v>90</v>
      </c>
      <c r="AY188" s="16" t="s">
        <v>165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6" t="s">
        <v>88</v>
      </c>
      <c r="BK188" s="190">
        <f>ROUND(I188*H188,2)</f>
        <v>0</v>
      </c>
      <c r="BL188" s="16" t="s">
        <v>172</v>
      </c>
      <c r="BM188" s="189" t="s">
        <v>2527</v>
      </c>
    </row>
    <row r="189" spans="1:65" s="2" customFormat="1">
      <c r="A189" s="34"/>
      <c r="B189" s="35"/>
      <c r="C189" s="36"/>
      <c r="D189" s="191" t="s">
        <v>174</v>
      </c>
      <c r="E189" s="36"/>
      <c r="F189" s="192" t="s">
        <v>621</v>
      </c>
      <c r="G189" s="36"/>
      <c r="H189" s="36"/>
      <c r="I189" s="193"/>
      <c r="J189" s="36"/>
      <c r="K189" s="36"/>
      <c r="L189" s="39"/>
      <c r="M189" s="228"/>
      <c r="N189" s="229"/>
      <c r="O189" s="225"/>
      <c r="P189" s="225"/>
      <c r="Q189" s="225"/>
      <c r="R189" s="225"/>
      <c r="S189" s="225"/>
      <c r="T189" s="230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6" t="s">
        <v>174</v>
      </c>
      <c r="AU189" s="16" t="s">
        <v>90</v>
      </c>
    </row>
    <row r="190" spans="1:65" s="2" customFormat="1" ht="6.95" customHeight="1">
      <c r="A190" s="34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39"/>
      <c r="M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</row>
  </sheetData>
  <sheetProtection algorithmName="SHA-512" hashValue="4peLf9k4XdfL86UUaqewVBYZZ1RtxLwWyh6X7b0sMZFi6MY+XkohJYBlQIFKUuLClsGljiCsTTAi2dLdqNWAEQ==" saltValue="uwncnMXffnfFpwsst/lAziDe+J62LDFXMvl7yUroQTWxvt51lm2T4I5ZViQGOHov9KWODmRhWfJKL0jyARXmfw==" spinCount="100000" sheet="1" objects="1" scenarios="1" formatColumns="0" formatRows="0" autoFilter="0"/>
  <autoFilter ref="C89:K189" xr:uid="{00000000-0009-0000-0000-000004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400-000000000000}"/>
    <hyperlink ref="F97" r:id="rId2" xr:uid="{00000000-0004-0000-0400-000001000000}"/>
    <hyperlink ref="F100" r:id="rId3" xr:uid="{00000000-0004-0000-0400-000002000000}"/>
    <hyperlink ref="F103" r:id="rId4" xr:uid="{00000000-0004-0000-0400-000003000000}"/>
    <hyperlink ref="F106" r:id="rId5" xr:uid="{00000000-0004-0000-0400-000004000000}"/>
    <hyperlink ref="F110" r:id="rId6" xr:uid="{00000000-0004-0000-0400-000005000000}"/>
    <hyperlink ref="F113" r:id="rId7" xr:uid="{00000000-0004-0000-0400-000006000000}"/>
    <hyperlink ref="F118" r:id="rId8" xr:uid="{00000000-0004-0000-0400-000007000000}"/>
    <hyperlink ref="F123" r:id="rId9" xr:uid="{00000000-0004-0000-0400-000008000000}"/>
    <hyperlink ref="F126" r:id="rId10" xr:uid="{00000000-0004-0000-0400-000009000000}"/>
    <hyperlink ref="F131" r:id="rId11" xr:uid="{00000000-0004-0000-0400-00000A000000}"/>
    <hyperlink ref="F136" r:id="rId12" xr:uid="{00000000-0004-0000-0400-00000B000000}"/>
    <hyperlink ref="F139" r:id="rId13" xr:uid="{00000000-0004-0000-0400-00000C000000}"/>
    <hyperlink ref="F142" r:id="rId14" xr:uid="{00000000-0004-0000-0400-00000D000000}"/>
    <hyperlink ref="F146" r:id="rId15" xr:uid="{00000000-0004-0000-0400-00000E000000}"/>
    <hyperlink ref="F149" r:id="rId16" xr:uid="{00000000-0004-0000-0400-00000F000000}"/>
    <hyperlink ref="F153" r:id="rId17" xr:uid="{00000000-0004-0000-0400-000010000000}"/>
    <hyperlink ref="F158" r:id="rId18" xr:uid="{00000000-0004-0000-0400-000011000000}"/>
    <hyperlink ref="F163" r:id="rId19" xr:uid="{00000000-0004-0000-0400-000012000000}"/>
    <hyperlink ref="F168" r:id="rId20" xr:uid="{00000000-0004-0000-0400-000013000000}"/>
    <hyperlink ref="F174" r:id="rId21" xr:uid="{00000000-0004-0000-0400-000014000000}"/>
    <hyperlink ref="F180" r:id="rId22" xr:uid="{00000000-0004-0000-0400-000015000000}"/>
    <hyperlink ref="F183" r:id="rId23" xr:uid="{00000000-0004-0000-0400-000016000000}"/>
    <hyperlink ref="F189" r:id="rId24" xr:uid="{00000000-0004-0000-04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CK236"/>
  <sheetViews>
    <sheetView showGridLines="0" zoomScale="115" zoomScaleNormal="11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3" max="66" width="9.33203125" style="1"/>
    <col min="68" max="89" width="0" style="1" hidden="1" customWidth="1"/>
  </cols>
  <sheetData>
    <row r="2" spans="1:70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BR2" s="16" t="s">
        <v>107</v>
      </c>
    </row>
    <row r="3" spans="1:70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BR3" s="16" t="s">
        <v>90</v>
      </c>
    </row>
    <row r="4" spans="1:70" s="1" customFormat="1" ht="24.95" customHeight="1">
      <c r="B4" s="19"/>
      <c r="D4" s="110" t="s">
        <v>111</v>
      </c>
      <c r="L4" s="19"/>
      <c r="M4" s="111" t="s">
        <v>10</v>
      </c>
      <c r="BR4" s="16" t="s">
        <v>4</v>
      </c>
    </row>
    <row r="5" spans="1:70" s="1" customFormat="1" ht="6.95" customHeight="1">
      <c r="B5" s="19"/>
      <c r="L5" s="19"/>
    </row>
    <row r="6" spans="1:70" s="1" customFormat="1" ht="12" customHeight="1">
      <c r="B6" s="19"/>
      <c r="D6" s="112" t="s">
        <v>16</v>
      </c>
      <c r="L6" s="19"/>
    </row>
    <row r="7" spans="1:70" s="1" customFormat="1" ht="16.5" customHeight="1">
      <c r="B7" s="19"/>
      <c r="E7" s="360" t="str">
        <f>'Rekapitulace stavby'!K6</f>
        <v>Aquacentrum Teplice p.o. - venkovní úpravy</v>
      </c>
      <c r="F7" s="361"/>
      <c r="G7" s="361"/>
      <c r="H7" s="361"/>
      <c r="L7" s="19"/>
    </row>
    <row r="8" spans="1:70" s="1" customFormat="1" ht="12" customHeight="1">
      <c r="B8" s="19"/>
      <c r="D8" s="112" t="s">
        <v>112</v>
      </c>
      <c r="L8" s="19"/>
    </row>
    <row r="9" spans="1:70" s="2" customFormat="1" ht="16.5" customHeight="1">
      <c r="A9" s="34"/>
      <c r="B9" s="39"/>
      <c r="C9" s="34"/>
      <c r="D9" s="34"/>
      <c r="E9" s="360" t="s">
        <v>113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70" s="2" customFormat="1" ht="12" customHeight="1">
      <c r="A10" s="34"/>
      <c r="B10" s="39"/>
      <c r="C10" s="34"/>
      <c r="D10" s="112" t="s">
        <v>114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70" s="2" customFormat="1" ht="16.5" customHeight="1">
      <c r="A11" s="34"/>
      <c r="B11" s="39"/>
      <c r="C11" s="34"/>
      <c r="D11" s="34"/>
      <c r="E11" s="363" t="s">
        <v>2528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70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70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79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70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70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70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32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33</v>
      </c>
      <c r="F17" s="34"/>
      <c r="G17" s="34"/>
      <c r="H17" s="34"/>
      <c r="I17" s="112" t="s">
        <v>34</v>
      </c>
      <c r="J17" s="103" t="s">
        <v>35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34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31</v>
      </c>
      <c r="J22" s="103" t="s">
        <v>32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33</v>
      </c>
      <c r="F23" s="34"/>
      <c r="G23" s="34"/>
      <c r="H23" s="34"/>
      <c r="I23" s="112" t="s">
        <v>34</v>
      </c>
      <c r="J23" s="103" t="s">
        <v>35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31</v>
      </c>
      <c r="J25" s="103" t="s">
        <v>41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42</v>
      </c>
      <c r="F26" s="34"/>
      <c r="G26" s="34"/>
      <c r="H26" s="34"/>
      <c r="I26" s="112" t="s">
        <v>34</v>
      </c>
      <c r="J26" s="103" t="s">
        <v>43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44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79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46</v>
      </c>
      <c r="E32" s="34"/>
      <c r="F32" s="34"/>
      <c r="G32" s="34"/>
      <c r="H32" s="34"/>
      <c r="I32" s="34"/>
      <c r="J32" s="120">
        <f>ROUND(J97,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48</v>
      </c>
      <c r="G34" s="34"/>
      <c r="H34" s="34"/>
      <c r="I34" s="121" t="s">
        <v>47</v>
      </c>
      <c r="J34" s="121" t="s">
        <v>49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50</v>
      </c>
      <c r="E35" s="112" t="s">
        <v>51</v>
      </c>
      <c r="F35" s="123">
        <f>ROUND((SUM(CC97:CC231)),  2)</f>
        <v>0</v>
      </c>
      <c r="G35" s="34"/>
      <c r="H35" s="34"/>
      <c r="I35" s="124">
        <v>0.21</v>
      </c>
      <c r="J35" s="123">
        <f>ROUND(((SUM(CC97:CC231))*I35),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52</v>
      </c>
      <c r="F36" s="123">
        <f>ROUND((SUM(CD97:CD231)),  2)</f>
        <v>0</v>
      </c>
      <c r="G36" s="34"/>
      <c r="H36" s="34"/>
      <c r="I36" s="124">
        <v>0.15</v>
      </c>
      <c r="J36" s="123">
        <f>ROUND(((SUM(CD97:CD231))*I36),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53</v>
      </c>
      <c r="F37" s="123">
        <f>ROUND((SUM(CE97:CE231)),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54</v>
      </c>
      <c r="F38" s="123">
        <f>ROUND((SUM(CF97:CF231)),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55</v>
      </c>
      <c r="F39" s="123">
        <f>ROUND((SUM(CG97:CG231)),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56</v>
      </c>
      <c r="E41" s="127"/>
      <c r="F41" s="127"/>
      <c r="G41" s="128" t="s">
        <v>57</v>
      </c>
      <c r="H41" s="129" t="s">
        <v>58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7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71" s="2" customFormat="1" ht="16.5" customHeight="1">
      <c r="A50" s="34"/>
      <c r="B50" s="35"/>
      <c r="C50" s="36"/>
      <c r="D50" s="36"/>
      <c r="E50" s="358" t="str">
        <f>E7</f>
        <v>Aquacentrum Teplice p.o. - venkovní úpravy</v>
      </c>
      <c r="F50" s="359"/>
      <c r="G50" s="359"/>
      <c r="H50" s="35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71" s="1" customFormat="1" ht="12" customHeight="1">
      <c r="B51" s="20"/>
      <c r="C51" s="28" t="s">
        <v>112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71" s="2" customFormat="1" ht="16.5" customHeight="1">
      <c r="A52" s="34"/>
      <c r="B52" s="35"/>
      <c r="C52" s="36"/>
      <c r="D52" s="36"/>
      <c r="E52" s="358" t="s">
        <v>113</v>
      </c>
      <c r="F52" s="357"/>
      <c r="G52" s="357"/>
      <c r="H52" s="357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71" s="2" customFormat="1" ht="12" customHeight="1">
      <c r="A53" s="34"/>
      <c r="B53" s="35"/>
      <c r="C53" s="28" t="s">
        <v>114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71" s="2" customFormat="1" ht="16.5" customHeight="1">
      <c r="A54" s="34"/>
      <c r="B54" s="35"/>
      <c r="C54" s="36"/>
      <c r="D54" s="36"/>
      <c r="E54" s="337" t="str">
        <f>E11</f>
        <v>SO 102 13 - Zábavní zóna</v>
      </c>
      <c r="F54" s="357"/>
      <c r="G54" s="357"/>
      <c r="H54" s="357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71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71" s="2" customFormat="1" ht="12" customHeight="1">
      <c r="A56" s="34"/>
      <c r="B56" s="35"/>
      <c r="C56" s="28" t="s">
        <v>22</v>
      </c>
      <c r="D56" s="36"/>
      <c r="E56" s="36"/>
      <c r="F56" s="26" t="str">
        <f>F14</f>
        <v>Teplice</v>
      </c>
      <c r="G56" s="36"/>
      <c r="H56" s="36"/>
      <c r="I56" s="28" t="s">
        <v>24</v>
      </c>
      <c r="J56" s="59" t="str">
        <f>IF(J14="","",J14)</f>
        <v>13. 12. 2021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71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71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PS projekty s.r.o., Revoluční 5, Teplice</v>
      </c>
      <c r="G58" s="36"/>
      <c r="H58" s="36"/>
      <c r="I58" s="28" t="s">
        <v>38</v>
      </c>
      <c r="J58" s="32" t="str">
        <f>E23</f>
        <v>PS projekty s.r.o., Revoluční 5, Teplice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71" s="2" customFormat="1" ht="40.15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>STAVINVEST KMS s.r.o., Studentská 285/22, Bílina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71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71" s="2" customFormat="1" ht="29.25" customHeight="1">
      <c r="A61" s="34"/>
      <c r="B61" s="35"/>
      <c r="C61" s="136" t="s">
        <v>117</v>
      </c>
      <c r="D61" s="137"/>
      <c r="E61" s="137"/>
      <c r="F61" s="137"/>
      <c r="G61" s="137"/>
      <c r="H61" s="137"/>
      <c r="I61" s="137"/>
      <c r="J61" s="138" t="s">
        <v>118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71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71" s="2" customFormat="1" ht="22.9" customHeight="1">
      <c r="A63" s="34"/>
      <c r="B63" s="35"/>
      <c r="C63" s="139" t="s">
        <v>78</v>
      </c>
      <c r="D63" s="36"/>
      <c r="E63" s="36"/>
      <c r="F63" s="36"/>
      <c r="G63" s="36"/>
      <c r="H63" s="36"/>
      <c r="I63" s="36"/>
      <c r="J63" s="77">
        <f>J97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BS63" s="16" t="s">
        <v>119</v>
      </c>
    </row>
    <row r="64" spans="1:71" s="9" customFormat="1" ht="24.95" customHeight="1">
      <c r="B64" s="140"/>
      <c r="C64" s="141"/>
      <c r="D64" s="142" t="s">
        <v>120</v>
      </c>
      <c r="E64" s="143"/>
      <c r="F64" s="143"/>
      <c r="G64" s="143"/>
      <c r="H64" s="143"/>
      <c r="I64" s="143"/>
      <c r="J64" s="144">
        <f>J98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121</v>
      </c>
      <c r="E65" s="148"/>
      <c r="F65" s="148"/>
      <c r="G65" s="148"/>
      <c r="H65" s="148"/>
      <c r="I65" s="148"/>
      <c r="J65" s="149">
        <f>J99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122</v>
      </c>
      <c r="E66" s="148"/>
      <c r="F66" s="148"/>
      <c r="G66" s="148"/>
      <c r="H66" s="148"/>
      <c r="I66" s="148"/>
      <c r="J66" s="149">
        <f>J115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1593</v>
      </c>
      <c r="E67" s="148"/>
      <c r="F67" s="148"/>
      <c r="G67" s="148"/>
      <c r="H67" s="148"/>
      <c r="I67" s="148"/>
      <c r="J67" s="149">
        <f>J153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125</v>
      </c>
      <c r="E68" s="148"/>
      <c r="F68" s="148"/>
      <c r="G68" s="148"/>
      <c r="H68" s="148"/>
      <c r="I68" s="148"/>
      <c r="J68" s="149">
        <f>J163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127</v>
      </c>
      <c r="E69" s="148"/>
      <c r="F69" s="148"/>
      <c r="G69" s="148"/>
      <c r="H69" s="148"/>
      <c r="I69" s="148"/>
      <c r="J69" s="149">
        <f>J169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128</v>
      </c>
      <c r="E70" s="148"/>
      <c r="F70" s="148"/>
      <c r="G70" s="148"/>
      <c r="H70" s="148"/>
      <c r="I70" s="148"/>
      <c r="J70" s="149">
        <f>J178</f>
        <v>0</v>
      </c>
      <c r="K70" s="97"/>
      <c r="L70" s="150"/>
    </row>
    <row r="71" spans="1:31" s="10" customFormat="1" ht="19.899999999999999" customHeight="1">
      <c r="B71" s="146"/>
      <c r="C71" s="97"/>
      <c r="D71" s="147" t="s">
        <v>129</v>
      </c>
      <c r="E71" s="148"/>
      <c r="F71" s="148"/>
      <c r="G71" s="148"/>
      <c r="H71" s="148"/>
      <c r="I71" s="148"/>
      <c r="J71" s="149">
        <f>J192</f>
        <v>0</v>
      </c>
      <c r="K71" s="97"/>
      <c r="L71" s="150"/>
    </row>
    <row r="72" spans="1:31" s="9" customFormat="1" ht="24.95" customHeight="1">
      <c r="B72" s="140"/>
      <c r="C72" s="141"/>
      <c r="D72" s="142" t="s">
        <v>130</v>
      </c>
      <c r="E72" s="143"/>
      <c r="F72" s="143"/>
      <c r="G72" s="143"/>
      <c r="H72" s="143"/>
      <c r="I72" s="143"/>
      <c r="J72" s="144">
        <f>J195</f>
        <v>0</v>
      </c>
      <c r="K72" s="141"/>
      <c r="L72" s="145"/>
    </row>
    <row r="73" spans="1:31" s="9" customFormat="1" ht="24.95" customHeight="1">
      <c r="B73" s="140"/>
      <c r="C73" s="141"/>
      <c r="D73" s="142" t="s">
        <v>149</v>
      </c>
      <c r="E73" s="143"/>
      <c r="F73" s="143"/>
      <c r="G73" s="143"/>
      <c r="H73" s="143"/>
      <c r="I73" s="143"/>
      <c r="J73" s="144">
        <f>J196</f>
        <v>0</v>
      </c>
      <c r="K73" s="141"/>
      <c r="L73" s="145"/>
    </row>
    <row r="74" spans="1:31" s="9" customFormat="1" ht="24.95" customHeight="1">
      <c r="B74" s="140"/>
      <c r="C74" s="141"/>
      <c r="D74" s="142" t="s">
        <v>1596</v>
      </c>
      <c r="E74" s="143"/>
      <c r="F74" s="143"/>
      <c r="G74" s="143"/>
      <c r="H74" s="143"/>
      <c r="I74" s="143"/>
      <c r="J74" s="144">
        <f>J203</f>
        <v>0</v>
      </c>
      <c r="K74" s="141"/>
      <c r="L74" s="145"/>
    </row>
    <row r="75" spans="1:31" s="10" customFormat="1" ht="19.899999999999999" customHeight="1">
      <c r="B75" s="146"/>
      <c r="C75" s="97"/>
      <c r="D75" s="147" t="s">
        <v>2529</v>
      </c>
      <c r="E75" s="148"/>
      <c r="F75" s="148"/>
      <c r="G75" s="148"/>
      <c r="H75" s="148"/>
      <c r="I75" s="148"/>
      <c r="J75" s="149">
        <f>J204</f>
        <v>0</v>
      </c>
      <c r="K75" s="97"/>
      <c r="L75" s="150"/>
    </row>
    <row r="76" spans="1:31" s="2" customFormat="1" ht="21.7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150</v>
      </c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58" t="str">
        <f>E7</f>
        <v>Aquacentrum Teplice p.o. - venkovní úpravy</v>
      </c>
      <c r="F85" s="359"/>
      <c r="G85" s="359"/>
      <c r="H85" s="359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112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58" t="s">
        <v>113</v>
      </c>
      <c r="F87" s="357"/>
      <c r="G87" s="357"/>
      <c r="H87" s="357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114</v>
      </c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37" t="str">
        <f>E11</f>
        <v>SO 102 13 - Zábavní zóna</v>
      </c>
      <c r="F89" s="357"/>
      <c r="G89" s="357"/>
      <c r="H89" s="357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>Teplice</v>
      </c>
      <c r="G91" s="36"/>
      <c r="H91" s="36"/>
      <c r="I91" s="28" t="s">
        <v>24</v>
      </c>
      <c r="J91" s="59" t="str">
        <f>IF(J14="","",J14)</f>
        <v>13. 12. 2021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customHeight="1">
      <c r="A93" s="34"/>
      <c r="B93" s="35"/>
      <c r="C93" s="28" t="s">
        <v>30</v>
      </c>
      <c r="D93" s="36"/>
      <c r="E93" s="36"/>
      <c r="F93" s="26" t="str">
        <f>E17</f>
        <v>PS projekty s.r.o., Revoluční 5, Teplice</v>
      </c>
      <c r="G93" s="36"/>
      <c r="H93" s="36"/>
      <c r="I93" s="28" t="s">
        <v>38</v>
      </c>
      <c r="J93" s="32" t="str">
        <f>E23</f>
        <v>PS projekty s.r.o., Revoluční 5, Teplice</v>
      </c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40.15" customHeight="1">
      <c r="A94" s="34"/>
      <c r="B94" s="35"/>
      <c r="C94" s="28" t="s">
        <v>36</v>
      </c>
      <c r="D94" s="36"/>
      <c r="E94" s="36"/>
      <c r="F94" s="26" t="str">
        <f>IF(E20="","",E20)</f>
        <v>Vyplň údaj</v>
      </c>
      <c r="G94" s="36"/>
      <c r="H94" s="36"/>
      <c r="I94" s="28" t="s">
        <v>40</v>
      </c>
      <c r="J94" s="32" t="str">
        <f>E26</f>
        <v>STAVINVEST KMS s.r.o., Studentská 285/22, Bílina</v>
      </c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11" customFormat="1" ht="29.25" customHeight="1">
      <c r="A96" s="151"/>
      <c r="B96" s="152"/>
      <c r="C96" s="153" t="s">
        <v>151</v>
      </c>
      <c r="D96" s="154" t="s">
        <v>65</v>
      </c>
      <c r="E96" s="154" t="s">
        <v>61</v>
      </c>
      <c r="F96" s="154" t="s">
        <v>62</v>
      </c>
      <c r="G96" s="154" t="s">
        <v>152</v>
      </c>
      <c r="H96" s="154" t="s">
        <v>153</v>
      </c>
      <c r="I96" s="154" t="s">
        <v>154</v>
      </c>
      <c r="J96" s="154" t="s">
        <v>118</v>
      </c>
      <c r="K96" s="155" t="s">
        <v>155</v>
      </c>
      <c r="L96" s="156"/>
      <c r="M96" s="68" t="s">
        <v>79</v>
      </c>
      <c r="N96" s="69" t="s">
        <v>50</v>
      </c>
      <c r="O96" s="69" t="s">
        <v>156</v>
      </c>
      <c r="P96" s="69" t="s">
        <v>157</v>
      </c>
      <c r="Q96" s="69" t="s">
        <v>158</v>
      </c>
      <c r="R96" s="69" t="s">
        <v>159</v>
      </c>
      <c r="S96" s="69" t="s">
        <v>160</v>
      </c>
      <c r="T96" s="70" t="s">
        <v>161</v>
      </c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</row>
    <row r="97" spans="1:89" s="2" customFormat="1" ht="22.9" customHeight="1">
      <c r="A97" s="34"/>
      <c r="B97" s="35"/>
      <c r="C97" s="75" t="s">
        <v>162</v>
      </c>
      <c r="D97" s="36"/>
      <c r="E97" s="36"/>
      <c r="F97" s="36"/>
      <c r="G97" s="36"/>
      <c r="H97" s="36"/>
      <c r="I97" s="36"/>
      <c r="J97" s="157">
        <f>CI97</f>
        <v>0</v>
      </c>
      <c r="K97" s="36"/>
      <c r="L97" s="39"/>
      <c r="M97" s="71"/>
      <c r="N97" s="158"/>
      <c r="O97" s="72"/>
      <c r="P97" s="159">
        <f>P98+P195+P196+P203</f>
        <v>0</v>
      </c>
      <c r="Q97" s="72"/>
      <c r="R97" s="159">
        <f>R98+R195+R196+R203</f>
        <v>64.595776100000009</v>
      </c>
      <c r="S97" s="72"/>
      <c r="T97" s="160">
        <f>T98+T195+T196+T203</f>
        <v>108.47800000000001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BR97" s="16" t="s">
        <v>80</v>
      </c>
      <c r="BS97" s="16" t="s">
        <v>119</v>
      </c>
      <c r="CI97" s="161">
        <f>CI98+CI195+CI196+CI203</f>
        <v>0</v>
      </c>
    </row>
    <row r="98" spans="1:89" s="12" customFormat="1" ht="25.9" customHeight="1">
      <c r="B98" s="162"/>
      <c r="C98" s="163"/>
      <c r="D98" s="164" t="s">
        <v>80</v>
      </c>
      <c r="E98" s="165" t="s">
        <v>163</v>
      </c>
      <c r="F98" s="165" t="s">
        <v>164</v>
      </c>
      <c r="G98" s="163"/>
      <c r="H98" s="163"/>
      <c r="I98" s="166"/>
      <c r="J98" s="167">
        <f>CI98</f>
        <v>0</v>
      </c>
      <c r="K98" s="163"/>
      <c r="L98" s="168"/>
      <c r="M98" s="169"/>
      <c r="N98" s="170"/>
      <c r="O98" s="170"/>
      <c r="P98" s="171">
        <f>P99+P115+P153+P163+P169+P178+P192</f>
        <v>0</v>
      </c>
      <c r="Q98" s="170"/>
      <c r="R98" s="171">
        <f>R99+R115+R153+R163+R169+R178+R192</f>
        <v>64.595776100000009</v>
      </c>
      <c r="S98" s="170"/>
      <c r="T98" s="172">
        <f>T99+T115+T153+T163+T169+T178+T192</f>
        <v>108.47800000000001</v>
      </c>
      <c r="BP98" s="173" t="s">
        <v>88</v>
      </c>
      <c r="BR98" s="174" t="s">
        <v>80</v>
      </c>
      <c r="BS98" s="174" t="s">
        <v>81</v>
      </c>
      <c r="BW98" s="173" t="s">
        <v>165</v>
      </c>
      <c r="CI98" s="175">
        <f>CI99+CI115+CI153+CI163+CI169+CI178+CI192</f>
        <v>0</v>
      </c>
    </row>
    <row r="99" spans="1:89" s="12" customFormat="1" ht="22.9" customHeight="1">
      <c r="B99" s="162"/>
      <c r="C99" s="163"/>
      <c r="D99" s="164" t="s">
        <v>80</v>
      </c>
      <c r="E99" s="176" t="s">
        <v>88</v>
      </c>
      <c r="F99" s="176" t="s">
        <v>166</v>
      </c>
      <c r="G99" s="163"/>
      <c r="H99" s="163"/>
      <c r="I99" s="166"/>
      <c r="J99" s="177">
        <f>CI99</f>
        <v>0</v>
      </c>
      <c r="K99" s="163"/>
      <c r="L99" s="168"/>
      <c r="M99" s="169"/>
      <c r="N99" s="170"/>
      <c r="O99" s="170"/>
      <c r="P99" s="171">
        <f>SUM(P100:P114)</f>
        <v>0</v>
      </c>
      <c r="Q99" s="170"/>
      <c r="R99" s="171">
        <f>SUM(R100:R114)</f>
        <v>0</v>
      </c>
      <c r="S99" s="170"/>
      <c r="T99" s="172">
        <f>SUM(T100:T114)</f>
        <v>0</v>
      </c>
      <c r="BP99" s="173" t="s">
        <v>88</v>
      </c>
      <c r="BR99" s="174" t="s">
        <v>80</v>
      </c>
      <c r="BS99" s="174" t="s">
        <v>88</v>
      </c>
      <c r="BW99" s="173" t="s">
        <v>165</v>
      </c>
      <c r="CI99" s="175">
        <f>SUM(CI100:CI114)</f>
        <v>0</v>
      </c>
    </row>
    <row r="100" spans="1:89" s="2" customFormat="1" ht="49.15" customHeight="1">
      <c r="A100" s="34"/>
      <c r="B100" s="35"/>
      <c r="C100" s="178" t="s">
        <v>88</v>
      </c>
      <c r="D100" s="178" t="s">
        <v>167</v>
      </c>
      <c r="E100" s="179" t="s">
        <v>2530</v>
      </c>
      <c r="F100" s="180" t="s">
        <v>2531</v>
      </c>
      <c r="G100" s="181" t="s">
        <v>213</v>
      </c>
      <c r="H100" s="182">
        <v>40.305</v>
      </c>
      <c r="I100" s="183"/>
      <c r="J100" s="184">
        <f>ROUND(I100*H100,2)</f>
        <v>0</v>
      </c>
      <c r="K100" s="180" t="s">
        <v>2518</v>
      </c>
      <c r="L100" s="39"/>
      <c r="M100" s="185" t="s">
        <v>79</v>
      </c>
      <c r="N100" s="186" t="s">
        <v>51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BP100" s="189" t="s">
        <v>172</v>
      </c>
      <c r="BR100" s="189" t="s">
        <v>167</v>
      </c>
      <c r="BS100" s="189" t="s">
        <v>90</v>
      </c>
      <c r="BW100" s="16" t="s">
        <v>165</v>
      </c>
      <c r="CC100" s="190">
        <f>IF(N100="základní",J100,0)</f>
        <v>0</v>
      </c>
      <c r="CD100" s="190">
        <f>IF(N100="snížená",J100,0)</f>
        <v>0</v>
      </c>
      <c r="CE100" s="190">
        <f>IF(N100="zákl. přenesená",J100,0)</f>
        <v>0</v>
      </c>
      <c r="CF100" s="190">
        <f>IF(N100="sníž. přenesená",J100,0)</f>
        <v>0</v>
      </c>
      <c r="CG100" s="190">
        <f>IF(N100="nulová",J100,0)</f>
        <v>0</v>
      </c>
      <c r="CH100" s="16" t="s">
        <v>88</v>
      </c>
      <c r="CI100" s="190">
        <f>ROUND(I100*H100,2)</f>
        <v>0</v>
      </c>
      <c r="CJ100" s="16" t="s">
        <v>172</v>
      </c>
      <c r="CK100" s="189" t="s">
        <v>2532</v>
      </c>
    </row>
    <row r="101" spans="1:89" s="2" customFormat="1">
      <c r="A101" s="34"/>
      <c r="B101" s="35"/>
      <c r="C101" s="36"/>
      <c r="D101" s="191" t="s">
        <v>174</v>
      </c>
      <c r="E101" s="36"/>
      <c r="F101" s="192" t="s">
        <v>2533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BR101" s="16" t="s">
        <v>174</v>
      </c>
      <c r="BS101" s="16" t="s">
        <v>90</v>
      </c>
    </row>
    <row r="102" spans="1:89" s="13" customFormat="1">
      <c r="B102" s="196"/>
      <c r="C102" s="197"/>
      <c r="D102" s="198" t="s">
        <v>176</v>
      </c>
      <c r="E102" s="199" t="s">
        <v>79</v>
      </c>
      <c r="F102" s="200" t="s">
        <v>2534</v>
      </c>
      <c r="G102" s="197"/>
      <c r="H102" s="201">
        <v>40.305</v>
      </c>
      <c r="I102" s="202"/>
      <c r="J102" s="197"/>
      <c r="K102" s="197"/>
      <c r="L102" s="203"/>
      <c r="M102" s="204"/>
      <c r="N102" s="205"/>
      <c r="O102" s="205"/>
      <c r="P102" s="205"/>
      <c r="Q102" s="205"/>
      <c r="R102" s="205"/>
      <c r="S102" s="205"/>
      <c r="T102" s="206"/>
      <c r="BR102" s="207" t="s">
        <v>176</v>
      </c>
      <c r="BS102" s="207" t="s">
        <v>90</v>
      </c>
      <c r="BT102" s="13" t="s">
        <v>90</v>
      </c>
      <c r="BU102" s="13" t="s">
        <v>39</v>
      </c>
      <c r="BV102" s="13" t="s">
        <v>81</v>
      </c>
      <c r="BW102" s="207" t="s">
        <v>165</v>
      </c>
    </row>
    <row r="103" spans="1:89" s="2" customFormat="1" ht="33" customHeight="1">
      <c r="A103" s="34"/>
      <c r="B103" s="35"/>
      <c r="C103" s="178" t="s">
        <v>90</v>
      </c>
      <c r="D103" s="178" t="s">
        <v>167</v>
      </c>
      <c r="E103" s="179" t="s">
        <v>2535</v>
      </c>
      <c r="F103" s="180" t="s">
        <v>2536</v>
      </c>
      <c r="G103" s="181" t="s">
        <v>170</v>
      </c>
      <c r="H103" s="182">
        <v>130.66</v>
      </c>
      <c r="I103" s="183"/>
      <c r="J103" s="184">
        <f>ROUND(I103*H103,2)</f>
        <v>0</v>
      </c>
      <c r="K103" s="180" t="s">
        <v>2518</v>
      </c>
      <c r="L103" s="39"/>
      <c r="M103" s="185" t="s">
        <v>79</v>
      </c>
      <c r="N103" s="186" t="s">
        <v>51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BP103" s="189" t="s">
        <v>172</v>
      </c>
      <c r="BR103" s="189" t="s">
        <v>167</v>
      </c>
      <c r="BS103" s="189" t="s">
        <v>90</v>
      </c>
      <c r="BW103" s="16" t="s">
        <v>165</v>
      </c>
      <c r="CC103" s="190">
        <f>IF(N103="základní",J103,0)</f>
        <v>0</v>
      </c>
      <c r="CD103" s="190">
        <f>IF(N103="snížená",J103,0)</f>
        <v>0</v>
      </c>
      <c r="CE103" s="190">
        <f>IF(N103="zákl. přenesená",J103,0)</f>
        <v>0</v>
      </c>
      <c r="CF103" s="190">
        <f>IF(N103="sníž. přenesená",J103,0)</f>
        <v>0</v>
      </c>
      <c r="CG103" s="190">
        <f>IF(N103="nulová",J103,0)</f>
        <v>0</v>
      </c>
      <c r="CH103" s="16" t="s">
        <v>88</v>
      </c>
      <c r="CI103" s="190">
        <f>ROUND(I103*H103,2)</f>
        <v>0</v>
      </c>
      <c r="CJ103" s="16" t="s">
        <v>172</v>
      </c>
      <c r="CK103" s="189" t="s">
        <v>2537</v>
      </c>
    </row>
    <row r="104" spans="1:89" s="2" customFormat="1">
      <c r="A104" s="34"/>
      <c r="B104" s="35"/>
      <c r="C104" s="36"/>
      <c r="D104" s="191" t="s">
        <v>174</v>
      </c>
      <c r="E104" s="36"/>
      <c r="F104" s="192" t="s">
        <v>2538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BR104" s="16" t="s">
        <v>174</v>
      </c>
      <c r="BS104" s="16" t="s">
        <v>90</v>
      </c>
    </row>
    <row r="105" spans="1:89" s="13" customFormat="1">
      <c r="B105" s="196"/>
      <c r="C105" s="197"/>
      <c r="D105" s="198" t="s">
        <v>176</v>
      </c>
      <c r="E105" s="199" t="s">
        <v>79</v>
      </c>
      <c r="F105" s="200" t="s">
        <v>2539</v>
      </c>
      <c r="G105" s="197"/>
      <c r="H105" s="201">
        <v>130.66</v>
      </c>
      <c r="I105" s="202"/>
      <c r="J105" s="197"/>
      <c r="K105" s="197"/>
      <c r="L105" s="203"/>
      <c r="M105" s="204"/>
      <c r="N105" s="205"/>
      <c r="O105" s="205"/>
      <c r="P105" s="205"/>
      <c r="Q105" s="205"/>
      <c r="R105" s="205"/>
      <c r="S105" s="205"/>
      <c r="T105" s="206"/>
      <c r="BR105" s="207" t="s">
        <v>176</v>
      </c>
      <c r="BS105" s="207" t="s">
        <v>90</v>
      </c>
      <c r="BT105" s="13" t="s">
        <v>90</v>
      </c>
      <c r="BU105" s="13" t="s">
        <v>39</v>
      </c>
      <c r="BV105" s="13" t="s">
        <v>81</v>
      </c>
      <c r="BW105" s="207" t="s">
        <v>165</v>
      </c>
    </row>
    <row r="106" spans="1:89" s="2" customFormat="1" ht="62.65" customHeight="1">
      <c r="A106" s="34"/>
      <c r="B106" s="35"/>
      <c r="C106" s="178" t="s">
        <v>182</v>
      </c>
      <c r="D106" s="178" t="s">
        <v>167</v>
      </c>
      <c r="E106" s="179" t="s">
        <v>183</v>
      </c>
      <c r="F106" s="180" t="s">
        <v>184</v>
      </c>
      <c r="G106" s="181" t="s">
        <v>170</v>
      </c>
      <c r="H106" s="182">
        <v>130.66</v>
      </c>
      <c r="I106" s="183"/>
      <c r="J106" s="184">
        <f>ROUND(I106*H106,2)</f>
        <v>0</v>
      </c>
      <c r="K106" s="180" t="s">
        <v>171</v>
      </c>
      <c r="L106" s="39"/>
      <c r="M106" s="185" t="s">
        <v>79</v>
      </c>
      <c r="N106" s="186" t="s">
        <v>51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BP106" s="189" t="s">
        <v>172</v>
      </c>
      <c r="BR106" s="189" t="s">
        <v>167</v>
      </c>
      <c r="BS106" s="189" t="s">
        <v>90</v>
      </c>
      <c r="BW106" s="16" t="s">
        <v>165</v>
      </c>
      <c r="CC106" s="190">
        <f>IF(N106="základní",J106,0)</f>
        <v>0</v>
      </c>
      <c r="CD106" s="190">
        <f>IF(N106="snížená",J106,0)</f>
        <v>0</v>
      </c>
      <c r="CE106" s="190">
        <f>IF(N106="zákl. přenesená",J106,0)</f>
        <v>0</v>
      </c>
      <c r="CF106" s="190">
        <f>IF(N106="sníž. přenesená",J106,0)</f>
        <v>0</v>
      </c>
      <c r="CG106" s="190">
        <f>IF(N106="nulová",J106,0)</f>
        <v>0</v>
      </c>
      <c r="CH106" s="16" t="s">
        <v>88</v>
      </c>
      <c r="CI106" s="190">
        <f>ROUND(I106*H106,2)</f>
        <v>0</v>
      </c>
      <c r="CJ106" s="16" t="s">
        <v>172</v>
      </c>
      <c r="CK106" s="189" t="s">
        <v>2540</v>
      </c>
    </row>
    <row r="107" spans="1:89" s="2" customFormat="1">
      <c r="A107" s="34"/>
      <c r="B107" s="35"/>
      <c r="C107" s="36"/>
      <c r="D107" s="191" t="s">
        <v>174</v>
      </c>
      <c r="E107" s="36"/>
      <c r="F107" s="192" t="s">
        <v>186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BR107" s="16" t="s">
        <v>174</v>
      </c>
      <c r="BS107" s="16" t="s">
        <v>90</v>
      </c>
    </row>
    <row r="108" spans="1:89" s="13" customFormat="1">
      <c r="B108" s="196"/>
      <c r="C108" s="197"/>
      <c r="D108" s="198" t="s">
        <v>176</v>
      </c>
      <c r="E108" s="199" t="s">
        <v>79</v>
      </c>
      <c r="F108" s="200" t="s">
        <v>2541</v>
      </c>
      <c r="G108" s="197"/>
      <c r="H108" s="201">
        <v>130.66</v>
      </c>
      <c r="I108" s="202"/>
      <c r="J108" s="197"/>
      <c r="K108" s="197"/>
      <c r="L108" s="203"/>
      <c r="M108" s="204"/>
      <c r="N108" s="205"/>
      <c r="O108" s="205"/>
      <c r="P108" s="205"/>
      <c r="Q108" s="205"/>
      <c r="R108" s="205"/>
      <c r="S108" s="205"/>
      <c r="T108" s="206"/>
      <c r="BR108" s="207" t="s">
        <v>176</v>
      </c>
      <c r="BS108" s="207" t="s">
        <v>90</v>
      </c>
      <c r="BT108" s="13" t="s">
        <v>90</v>
      </c>
      <c r="BU108" s="13" t="s">
        <v>39</v>
      </c>
      <c r="BV108" s="13" t="s">
        <v>81</v>
      </c>
      <c r="BW108" s="207" t="s">
        <v>165</v>
      </c>
    </row>
    <row r="109" spans="1:89" s="2" customFormat="1" ht="44.25" customHeight="1">
      <c r="A109" s="34"/>
      <c r="B109" s="35"/>
      <c r="C109" s="178" t="s">
        <v>172</v>
      </c>
      <c r="D109" s="178" t="s">
        <v>167</v>
      </c>
      <c r="E109" s="179" t="s">
        <v>188</v>
      </c>
      <c r="F109" s="180" t="s">
        <v>189</v>
      </c>
      <c r="G109" s="181" t="s">
        <v>190</v>
      </c>
      <c r="H109" s="182">
        <v>228.655</v>
      </c>
      <c r="I109" s="183"/>
      <c r="J109" s="184">
        <f>ROUND(I109*H109,2)</f>
        <v>0</v>
      </c>
      <c r="K109" s="180" t="s">
        <v>171</v>
      </c>
      <c r="L109" s="39"/>
      <c r="M109" s="185" t="s">
        <v>79</v>
      </c>
      <c r="N109" s="186" t="s">
        <v>51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BP109" s="189" t="s">
        <v>172</v>
      </c>
      <c r="BR109" s="189" t="s">
        <v>167</v>
      </c>
      <c r="BS109" s="189" t="s">
        <v>90</v>
      </c>
      <c r="BW109" s="16" t="s">
        <v>165</v>
      </c>
      <c r="CC109" s="190">
        <f>IF(N109="základní",J109,0)</f>
        <v>0</v>
      </c>
      <c r="CD109" s="190">
        <f>IF(N109="snížená",J109,0)</f>
        <v>0</v>
      </c>
      <c r="CE109" s="190">
        <f>IF(N109="zákl. přenesená",J109,0)</f>
        <v>0</v>
      </c>
      <c r="CF109" s="190">
        <f>IF(N109="sníž. přenesená",J109,0)</f>
        <v>0</v>
      </c>
      <c r="CG109" s="190">
        <f>IF(N109="nulová",J109,0)</f>
        <v>0</v>
      </c>
      <c r="CH109" s="16" t="s">
        <v>88</v>
      </c>
      <c r="CI109" s="190">
        <f>ROUND(I109*H109,2)</f>
        <v>0</v>
      </c>
      <c r="CJ109" s="16" t="s">
        <v>172</v>
      </c>
      <c r="CK109" s="189" t="s">
        <v>2542</v>
      </c>
    </row>
    <row r="110" spans="1:89" s="2" customFormat="1">
      <c r="A110" s="34"/>
      <c r="B110" s="35"/>
      <c r="C110" s="36"/>
      <c r="D110" s="191" t="s">
        <v>174</v>
      </c>
      <c r="E110" s="36"/>
      <c r="F110" s="192" t="s">
        <v>192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BR110" s="16" t="s">
        <v>174</v>
      </c>
      <c r="BS110" s="16" t="s">
        <v>90</v>
      </c>
    </row>
    <row r="111" spans="1:89" s="13" customFormat="1">
      <c r="B111" s="196"/>
      <c r="C111" s="197"/>
      <c r="D111" s="198" t="s">
        <v>176</v>
      </c>
      <c r="E111" s="197"/>
      <c r="F111" s="200" t="s">
        <v>2543</v>
      </c>
      <c r="G111" s="197"/>
      <c r="H111" s="201">
        <v>228.655</v>
      </c>
      <c r="I111" s="202"/>
      <c r="J111" s="197"/>
      <c r="K111" s="197"/>
      <c r="L111" s="203"/>
      <c r="M111" s="204"/>
      <c r="N111" s="205"/>
      <c r="O111" s="205"/>
      <c r="P111" s="205"/>
      <c r="Q111" s="205"/>
      <c r="R111" s="205"/>
      <c r="S111" s="205"/>
      <c r="T111" s="206"/>
      <c r="BR111" s="207" t="s">
        <v>176</v>
      </c>
      <c r="BS111" s="207" t="s">
        <v>90</v>
      </c>
      <c r="BT111" s="13" t="s">
        <v>90</v>
      </c>
      <c r="BU111" s="13" t="s">
        <v>4</v>
      </c>
      <c r="BV111" s="13" t="s">
        <v>88</v>
      </c>
      <c r="BW111" s="207" t="s">
        <v>165</v>
      </c>
    </row>
    <row r="112" spans="1:89" s="2" customFormat="1" ht="33" customHeight="1">
      <c r="A112" s="34"/>
      <c r="B112" s="35"/>
      <c r="C112" s="178" t="s">
        <v>195</v>
      </c>
      <c r="D112" s="178" t="s">
        <v>167</v>
      </c>
      <c r="E112" s="179" t="s">
        <v>1671</v>
      </c>
      <c r="F112" s="180" t="s">
        <v>1672</v>
      </c>
      <c r="G112" s="181" t="s">
        <v>213</v>
      </c>
      <c r="H112" s="182">
        <v>556</v>
      </c>
      <c r="I112" s="183"/>
      <c r="J112" s="184">
        <f>ROUND(I112*H112,2)</f>
        <v>0</v>
      </c>
      <c r="K112" s="180" t="s">
        <v>171</v>
      </c>
      <c r="L112" s="39"/>
      <c r="M112" s="185" t="s">
        <v>79</v>
      </c>
      <c r="N112" s="186" t="s">
        <v>51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BP112" s="189" t="s">
        <v>172</v>
      </c>
      <c r="BR112" s="189" t="s">
        <v>167</v>
      </c>
      <c r="BS112" s="189" t="s">
        <v>90</v>
      </c>
      <c r="BW112" s="16" t="s">
        <v>165</v>
      </c>
      <c r="CC112" s="190">
        <f>IF(N112="základní",J112,0)</f>
        <v>0</v>
      </c>
      <c r="CD112" s="190">
        <f>IF(N112="snížená",J112,0)</f>
        <v>0</v>
      </c>
      <c r="CE112" s="190">
        <f>IF(N112="zákl. přenesená",J112,0)</f>
        <v>0</v>
      </c>
      <c r="CF112" s="190">
        <f>IF(N112="sníž. přenesená",J112,0)</f>
        <v>0</v>
      </c>
      <c r="CG112" s="190">
        <f>IF(N112="nulová",J112,0)</f>
        <v>0</v>
      </c>
      <c r="CH112" s="16" t="s">
        <v>88</v>
      </c>
      <c r="CI112" s="190">
        <f>ROUND(I112*H112,2)</f>
        <v>0</v>
      </c>
      <c r="CJ112" s="16" t="s">
        <v>172</v>
      </c>
      <c r="CK112" s="189" t="s">
        <v>2544</v>
      </c>
    </row>
    <row r="113" spans="1:89" s="2" customFormat="1">
      <c r="A113" s="34"/>
      <c r="B113" s="35"/>
      <c r="C113" s="36"/>
      <c r="D113" s="191" t="s">
        <v>174</v>
      </c>
      <c r="E113" s="36"/>
      <c r="F113" s="192" t="s">
        <v>1674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BR113" s="16" t="s">
        <v>174</v>
      </c>
      <c r="BS113" s="16" t="s">
        <v>90</v>
      </c>
    </row>
    <row r="114" spans="1:89" s="13" customFormat="1">
      <c r="B114" s="196"/>
      <c r="C114" s="197"/>
      <c r="D114" s="198" t="s">
        <v>176</v>
      </c>
      <c r="E114" s="199" t="s">
        <v>79</v>
      </c>
      <c r="F114" s="200" t="s">
        <v>2545</v>
      </c>
      <c r="G114" s="197"/>
      <c r="H114" s="201">
        <v>556</v>
      </c>
      <c r="I114" s="202"/>
      <c r="J114" s="197"/>
      <c r="K114" s="197"/>
      <c r="L114" s="203"/>
      <c r="M114" s="204"/>
      <c r="N114" s="205"/>
      <c r="O114" s="205"/>
      <c r="P114" s="205"/>
      <c r="Q114" s="205"/>
      <c r="R114" s="205"/>
      <c r="S114" s="205"/>
      <c r="T114" s="206"/>
      <c r="BR114" s="207" t="s">
        <v>176</v>
      </c>
      <c r="BS114" s="207" t="s">
        <v>90</v>
      </c>
      <c r="BT114" s="13" t="s">
        <v>90</v>
      </c>
      <c r="BU114" s="13" t="s">
        <v>39</v>
      </c>
      <c r="BV114" s="13" t="s">
        <v>81</v>
      </c>
      <c r="BW114" s="207" t="s">
        <v>165</v>
      </c>
    </row>
    <row r="115" spans="1:89" s="12" customFormat="1" ht="22.9" customHeight="1">
      <c r="B115" s="162"/>
      <c r="C115" s="163"/>
      <c r="D115" s="164" t="s">
        <v>80</v>
      </c>
      <c r="E115" s="176" t="s">
        <v>90</v>
      </c>
      <c r="F115" s="176" t="s">
        <v>194</v>
      </c>
      <c r="G115" s="163"/>
      <c r="H115" s="163"/>
      <c r="I115" s="166"/>
      <c r="J115" s="177">
        <f>CI115</f>
        <v>0</v>
      </c>
      <c r="K115" s="163"/>
      <c r="L115" s="168"/>
      <c r="M115" s="169"/>
      <c r="N115" s="170"/>
      <c r="O115" s="170"/>
      <c r="P115" s="171">
        <f>SUM(P116:P152)</f>
        <v>0</v>
      </c>
      <c r="Q115" s="170"/>
      <c r="R115" s="171">
        <f>SUM(R116:R152)</f>
        <v>22.958007199999997</v>
      </c>
      <c r="S115" s="170"/>
      <c r="T115" s="172">
        <f>SUM(T116:T152)</f>
        <v>0</v>
      </c>
      <c r="BP115" s="173" t="s">
        <v>88</v>
      </c>
      <c r="BR115" s="174" t="s">
        <v>80</v>
      </c>
      <c r="BS115" s="174" t="s">
        <v>88</v>
      </c>
      <c r="BW115" s="173" t="s">
        <v>165</v>
      </c>
      <c r="CI115" s="175">
        <f>SUM(CI116:CI152)</f>
        <v>0</v>
      </c>
    </row>
    <row r="116" spans="1:89" s="2" customFormat="1" ht="24.2" customHeight="1">
      <c r="A116" s="34"/>
      <c r="B116" s="35"/>
      <c r="C116" s="178" t="s">
        <v>202</v>
      </c>
      <c r="D116" s="178" t="s">
        <v>167</v>
      </c>
      <c r="E116" s="179" t="s">
        <v>196</v>
      </c>
      <c r="F116" s="180" t="s">
        <v>197</v>
      </c>
      <c r="G116" s="181" t="s">
        <v>170</v>
      </c>
      <c r="H116" s="182">
        <v>2.9129999999999998</v>
      </c>
      <c r="I116" s="183"/>
      <c r="J116" s="184">
        <f>ROUND(I116*H116,2)</f>
        <v>0</v>
      </c>
      <c r="K116" s="180" t="s">
        <v>2518</v>
      </c>
      <c r="L116" s="39"/>
      <c r="M116" s="185" t="s">
        <v>79</v>
      </c>
      <c r="N116" s="186" t="s">
        <v>51</v>
      </c>
      <c r="O116" s="64"/>
      <c r="P116" s="187">
        <f>O116*H116</f>
        <v>0</v>
      </c>
      <c r="Q116" s="187">
        <v>1.98</v>
      </c>
      <c r="R116" s="187">
        <f>Q116*H116</f>
        <v>5.7677399999999999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BP116" s="189" t="s">
        <v>172</v>
      </c>
      <c r="BR116" s="189" t="s">
        <v>167</v>
      </c>
      <c r="BS116" s="189" t="s">
        <v>90</v>
      </c>
      <c r="BW116" s="16" t="s">
        <v>165</v>
      </c>
      <c r="CC116" s="190">
        <f>IF(N116="základní",J116,0)</f>
        <v>0</v>
      </c>
      <c r="CD116" s="190">
        <f>IF(N116="snížená",J116,0)</f>
        <v>0</v>
      </c>
      <c r="CE116" s="190">
        <f>IF(N116="zákl. přenesená",J116,0)</f>
        <v>0</v>
      </c>
      <c r="CF116" s="190">
        <f>IF(N116="sníž. přenesená",J116,0)</f>
        <v>0</v>
      </c>
      <c r="CG116" s="190">
        <f>IF(N116="nulová",J116,0)</f>
        <v>0</v>
      </c>
      <c r="CH116" s="16" t="s">
        <v>88</v>
      </c>
      <c r="CI116" s="190">
        <f>ROUND(I116*H116,2)</f>
        <v>0</v>
      </c>
      <c r="CJ116" s="16" t="s">
        <v>172</v>
      </c>
      <c r="CK116" s="189" t="s">
        <v>2546</v>
      </c>
    </row>
    <row r="117" spans="1:89" s="2" customFormat="1">
      <c r="A117" s="34"/>
      <c r="B117" s="35"/>
      <c r="C117" s="36"/>
      <c r="D117" s="191" t="s">
        <v>174</v>
      </c>
      <c r="E117" s="36"/>
      <c r="F117" s="192" t="s">
        <v>2547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BR117" s="16" t="s">
        <v>174</v>
      </c>
      <c r="BS117" s="16" t="s">
        <v>90</v>
      </c>
    </row>
    <row r="118" spans="1:89" s="13" customFormat="1" ht="22.5">
      <c r="B118" s="196"/>
      <c r="C118" s="197"/>
      <c r="D118" s="198" t="s">
        <v>176</v>
      </c>
      <c r="E118" s="199" t="s">
        <v>79</v>
      </c>
      <c r="F118" s="200" t="s">
        <v>2548</v>
      </c>
      <c r="G118" s="197"/>
      <c r="H118" s="201">
        <v>0.26200000000000001</v>
      </c>
      <c r="I118" s="202"/>
      <c r="J118" s="197"/>
      <c r="K118" s="197"/>
      <c r="L118" s="203"/>
      <c r="M118" s="204"/>
      <c r="N118" s="205"/>
      <c r="O118" s="205"/>
      <c r="P118" s="205"/>
      <c r="Q118" s="205"/>
      <c r="R118" s="205"/>
      <c r="S118" s="205"/>
      <c r="T118" s="206"/>
      <c r="BR118" s="207" t="s">
        <v>176</v>
      </c>
      <c r="BS118" s="207" t="s">
        <v>90</v>
      </c>
      <c r="BT118" s="13" t="s">
        <v>90</v>
      </c>
      <c r="BU118" s="13" t="s">
        <v>39</v>
      </c>
      <c r="BV118" s="13" t="s">
        <v>81</v>
      </c>
      <c r="BW118" s="207" t="s">
        <v>165</v>
      </c>
    </row>
    <row r="119" spans="1:89" s="13" customFormat="1">
      <c r="B119" s="196"/>
      <c r="C119" s="197"/>
      <c r="D119" s="198" t="s">
        <v>176</v>
      </c>
      <c r="E119" s="199" t="s">
        <v>79</v>
      </c>
      <c r="F119" s="200" t="s">
        <v>2549</v>
      </c>
      <c r="G119" s="197"/>
      <c r="H119" s="201">
        <v>0.314</v>
      </c>
      <c r="I119" s="202"/>
      <c r="J119" s="197"/>
      <c r="K119" s="197"/>
      <c r="L119" s="203"/>
      <c r="M119" s="204"/>
      <c r="N119" s="205"/>
      <c r="O119" s="205"/>
      <c r="P119" s="205"/>
      <c r="Q119" s="205"/>
      <c r="R119" s="205"/>
      <c r="S119" s="205"/>
      <c r="T119" s="206"/>
      <c r="BR119" s="207" t="s">
        <v>176</v>
      </c>
      <c r="BS119" s="207" t="s">
        <v>90</v>
      </c>
      <c r="BT119" s="13" t="s">
        <v>90</v>
      </c>
      <c r="BU119" s="13" t="s">
        <v>39</v>
      </c>
      <c r="BV119" s="13" t="s">
        <v>81</v>
      </c>
      <c r="BW119" s="207" t="s">
        <v>165</v>
      </c>
    </row>
    <row r="120" spans="1:89" s="13" customFormat="1">
      <c r="B120" s="196"/>
      <c r="C120" s="197"/>
      <c r="D120" s="198" t="s">
        <v>176</v>
      </c>
      <c r="E120" s="199" t="s">
        <v>79</v>
      </c>
      <c r="F120" s="200" t="s">
        <v>2550</v>
      </c>
      <c r="G120" s="197"/>
      <c r="H120" s="201">
        <v>0.14399999999999999</v>
      </c>
      <c r="I120" s="202"/>
      <c r="J120" s="197"/>
      <c r="K120" s="197"/>
      <c r="L120" s="203"/>
      <c r="M120" s="204"/>
      <c r="N120" s="205"/>
      <c r="O120" s="205"/>
      <c r="P120" s="205"/>
      <c r="Q120" s="205"/>
      <c r="R120" s="205"/>
      <c r="S120" s="205"/>
      <c r="T120" s="206"/>
      <c r="BR120" s="207" t="s">
        <v>176</v>
      </c>
      <c r="BS120" s="207" t="s">
        <v>90</v>
      </c>
      <c r="BT120" s="13" t="s">
        <v>90</v>
      </c>
      <c r="BU120" s="13" t="s">
        <v>39</v>
      </c>
      <c r="BV120" s="13" t="s">
        <v>81</v>
      </c>
      <c r="BW120" s="207" t="s">
        <v>165</v>
      </c>
    </row>
    <row r="121" spans="1:89" s="13" customFormat="1" ht="22.5">
      <c r="B121" s="196"/>
      <c r="C121" s="197"/>
      <c r="D121" s="198" t="s">
        <v>176</v>
      </c>
      <c r="E121" s="199" t="s">
        <v>79</v>
      </c>
      <c r="F121" s="200" t="s">
        <v>2551</v>
      </c>
      <c r="G121" s="197"/>
      <c r="H121" s="201">
        <v>1.079</v>
      </c>
      <c r="I121" s="202"/>
      <c r="J121" s="197"/>
      <c r="K121" s="197"/>
      <c r="L121" s="203"/>
      <c r="M121" s="204"/>
      <c r="N121" s="205"/>
      <c r="O121" s="205"/>
      <c r="P121" s="205"/>
      <c r="Q121" s="205"/>
      <c r="R121" s="205"/>
      <c r="S121" s="205"/>
      <c r="T121" s="206"/>
      <c r="BR121" s="207" t="s">
        <v>176</v>
      </c>
      <c r="BS121" s="207" t="s">
        <v>90</v>
      </c>
      <c r="BT121" s="13" t="s">
        <v>90</v>
      </c>
      <c r="BU121" s="13" t="s">
        <v>39</v>
      </c>
      <c r="BV121" s="13" t="s">
        <v>81</v>
      </c>
      <c r="BW121" s="207" t="s">
        <v>165</v>
      </c>
    </row>
    <row r="122" spans="1:89" s="13" customFormat="1">
      <c r="B122" s="196"/>
      <c r="C122" s="197"/>
      <c r="D122" s="198" t="s">
        <v>176</v>
      </c>
      <c r="E122" s="199" t="s">
        <v>79</v>
      </c>
      <c r="F122" s="200" t="s">
        <v>2552</v>
      </c>
      <c r="G122" s="197"/>
      <c r="H122" s="201">
        <v>0.32400000000000001</v>
      </c>
      <c r="I122" s="202"/>
      <c r="J122" s="197"/>
      <c r="K122" s="197"/>
      <c r="L122" s="203"/>
      <c r="M122" s="204"/>
      <c r="N122" s="205"/>
      <c r="O122" s="205"/>
      <c r="P122" s="205"/>
      <c r="Q122" s="205"/>
      <c r="R122" s="205"/>
      <c r="S122" s="205"/>
      <c r="T122" s="206"/>
      <c r="BR122" s="207" t="s">
        <v>176</v>
      </c>
      <c r="BS122" s="207" t="s">
        <v>90</v>
      </c>
      <c r="BT122" s="13" t="s">
        <v>90</v>
      </c>
      <c r="BU122" s="13" t="s">
        <v>39</v>
      </c>
      <c r="BV122" s="13" t="s">
        <v>81</v>
      </c>
      <c r="BW122" s="207" t="s">
        <v>165</v>
      </c>
    </row>
    <row r="123" spans="1:89" s="13" customFormat="1">
      <c r="B123" s="196"/>
      <c r="C123" s="197"/>
      <c r="D123" s="198" t="s">
        <v>176</v>
      </c>
      <c r="E123" s="199" t="s">
        <v>79</v>
      </c>
      <c r="F123" s="200" t="s">
        <v>2553</v>
      </c>
      <c r="G123" s="197"/>
      <c r="H123" s="201">
        <v>0.30599999999999999</v>
      </c>
      <c r="I123" s="202"/>
      <c r="J123" s="197"/>
      <c r="K123" s="197"/>
      <c r="L123" s="203"/>
      <c r="M123" s="204"/>
      <c r="N123" s="205"/>
      <c r="O123" s="205"/>
      <c r="P123" s="205"/>
      <c r="Q123" s="205"/>
      <c r="R123" s="205"/>
      <c r="S123" s="205"/>
      <c r="T123" s="206"/>
      <c r="BR123" s="207" t="s">
        <v>176</v>
      </c>
      <c r="BS123" s="207" t="s">
        <v>90</v>
      </c>
      <c r="BT123" s="13" t="s">
        <v>90</v>
      </c>
      <c r="BU123" s="13" t="s">
        <v>39</v>
      </c>
      <c r="BV123" s="13" t="s">
        <v>81</v>
      </c>
      <c r="BW123" s="207" t="s">
        <v>165</v>
      </c>
    </row>
    <row r="124" spans="1:89" s="13" customFormat="1">
      <c r="B124" s="196"/>
      <c r="C124" s="197"/>
      <c r="D124" s="198" t="s">
        <v>176</v>
      </c>
      <c r="E124" s="199" t="s">
        <v>79</v>
      </c>
      <c r="F124" s="200" t="s">
        <v>2554</v>
      </c>
      <c r="G124" s="197"/>
      <c r="H124" s="201">
        <v>0.48399999999999999</v>
      </c>
      <c r="I124" s="202"/>
      <c r="J124" s="197"/>
      <c r="K124" s="197"/>
      <c r="L124" s="203"/>
      <c r="M124" s="204"/>
      <c r="N124" s="205"/>
      <c r="O124" s="205"/>
      <c r="P124" s="205"/>
      <c r="Q124" s="205"/>
      <c r="R124" s="205"/>
      <c r="S124" s="205"/>
      <c r="T124" s="206"/>
      <c r="BR124" s="207" t="s">
        <v>176</v>
      </c>
      <c r="BS124" s="207" t="s">
        <v>90</v>
      </c>
      <c r="BT124" s="13" t="s">
        <v>90</v>
      </c>
      <c r="BU124" s="13" t="s">
        <v>39</v>
      </c>
      <c r="BV124" s="13" t="s">
        <v>81</v>
      </c>
      <c r="BW124" s="207" t="s">
        <v>165</v>
      </c>
    </row>
    <row r="125" spans="1:89" s="2" customFormat="1" ht="24.2" customHeight="1">
      <c r="A125" s="34"/>
      <c r="B125" s="35"/>
      <c r="C125" s="178" t="s">
        <v>210</v>
      </c>
      <c r="D125" s="178" t="s">
        <v>167</v>
      </c>
      <c r="E125" s="179" t="s">
        <v>2555</v>
      </c>
      <c r="F125" s="180" t="s">
        <v>2556</v>
      </c>
      <c r="G125" s="181" t="s">
        <v>170</v>
      </c>
      <c r="H125" s="182">
        <v>7.3769999999999998</v>
      </c>
      <c r="I125" s="183"/>
      <c r="J125" s="184">
        <f>ROUND(I125*H125,2)</f>
        <v>0</v>
      </c>
      <c r="K125" s="180" t="s">
        <v>2518</v>
      </c>
      <c r="L125" s="39"/>
      <c r="M125" s="185" t="s">
        <v>79</v>
      </c>
      <c r="N125" s="186" t="s">
        <v>51</v>
      </c>
      <c r="O125" s="64"/>
      <c r="P125" s="187">
        <f>O125*H125</f>
        <v>0</v>
      </c>
      <c r="Q125" s="187">
        <v>2.2563399999999998</v>
      </c>
      <c r="R125" s="187">
        <f>Q125*H125</f>
        <v>16.645020179999999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BP125" s="189" t="s">
        <v>172</v>
      </c>
      <c r="BR125" s="189" t="s">
        <v>167</v>
      </c>
      <c r="BS125" s="189" t="s">
        <v>90</v>
      </c>
      <c r="BW125" s="16" t="s">
        <v>165</v>
      </c>
      <c r="CC125" s="190">
        <f>IF(N125="základní",J125,0)</f>
        <v>0</v>
      </c>
      <c r="CD125" s="190">
        <f>IF(N125="snížená",J125,0)</f>
        <v>0</v>
      </c>
      <c r="CE125" s="190">
        <f>IF(N125="zákl. přenesená",J125,0)</f>
        <v>0</v>
      </c>
      <c r="CF125" s="190">
        <f>IF(N125="sníž. přenesená",J125,0)</f>
        <v>0</v>
      </c>
      <c r="CG125" s="190">
        <f>IF(N125="nulová",J125,0)</f>
        <v>0</v>
      </c>
      <c r="CH125" s="16" t="s">
        <v>88</v>
      </c>
      <c r="CI125" s="190">
        <f>ROUND(I125*H125,2)</f>
        <v>0</v>
      </c>
      <c r="CJ125" s="16" t="s">
        <v>172</v>
      </c>
      <c r="CK125" s="189" t="s">
        <v>2557</v>
      </c>
    </row>
    <row r="126" spans="1:89" s="2" customFormat="1">
      <c r="A126" s="34"/>
      <c r="B126" s="35"/>
      <c r="C126" s="36"/>
      <c r="D126" s="191" t="s">
        <v>174</v>
      </c>
      <c r="E126" s="36"/>
      <c r="F126" s="192" t="s">
        <v>2558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BR126" s="16" t="s">
        <v>174</v>
      </c>
      <c r="BS126" s="16" t="s">
        <v>90</v>
      </c>
    </row>
    <row r="127" spans="1:89" s="13" customFormat="1" ht="22.5">
      <c r="B127" s="196"/>
      <c r="C127" s="197"/>
      <c r="D127" s="198" t="s">
        <v>176</v>
      </c>
      <c r="E127" s="199" t="s">
        <v>79</v>
      </c>
      <c r="F127" s="200" t="s">
        <v>2548</v>
      </c>
      <c r="G127" s="197"/>
      <c r="H127" s="201">
        <v>0.26200000000000001</v>
      </c>
      <c r="I127" s="202"/>
      <c r="J127" s="197"/>
      <c r="K127" s="197"/>
      <c r="L127" s="203"/>
      <c r="M127" s="204"/>
      <c r="N127" s="205"/>
      <c r="O127" s="205"/>
      <c r="P127" s="205"/>
      <c r="Q127" s="205"/>
      <c r="R127" s="205"/>
      <c r="S127" s="205"/>
      <c r="T127" s="206"/>
      <c r="BR127" s="207" t="s">
        <v>176</v>
      </c>
      <c r="BS127" s="207" t="s">
        <v>90</v>
      </c>
      <c r="BT127" s="13" t="s">
        <v>90</v>
      </c>
      <c r="BU127" s="13" t="s">
        <v>39</v>
      </c>
      <c r="BV127" s="13" t="s">
        <v>81</v>
      </c>
      <c r="BW127" s="207" t="s">
        <v>165</v>
      </c>
    </row>
    <row r="128" spans="1:89" s="13" customFormat="1">
      <c r="B128" s="196"/>
      <c r="C128" s="197"/>
      <c r="D128" s="198" t="s">
        <v>176</v>
      </c>
      <c r="E128" s="199" t="s">
        <v>79</v>
      </c>
      <c r="F128" s="200" t="s">
        <v>2559</v>
      </c>
      <c r="G128" s="197"/>
      <c r="H128" s="201">
        <v>2.512</v>
      </c>
      <c r="I128" s="202"/>
      <c r="J128" s="197"/>
      <c r="K128" s="197"/>
      <c r="L128" s="203"/>
      <c r="M128" s="204"/>
      <c r="N128" s="205"/>
      <c r="O128" s="205"/>
      <c r="P128" s="205"/>
      <c r="Q128" s="205"/>
      <c r="R128" s="205"/>
      <c r="S128" s="205"/>
      <c r="T128" s="206"/>
      <c r="BR128" s="207" t="s">
        <v>176</v>
      </c>
      <c r="BS128" s="207" t="s">
        <v>90</v>
      </c>
      <c r="BT128" s="13" t="s">
        <v>90</v>
      </c>
      <c r="BU128" s="13" t="s">
        <v>39</v>
      </c>
      <c r="BV128" s="13" t="s">
        <v>81</v>
      </c>
      <c r="BW128" s="207" t="s">
        <v>165</v>
      </c>
    </row>
    <row r="129" spans="1:89" s="13" customFormat="1">
      <c r="B129" s="196"/>
      <c r="C129" s="197"/>
      <c r="D129" s="198" t="s">
        <v>176</v>
      </c>
      <c r="E129" s="199" t="s">
        <v>79</v>
      </c>
      <c r="F129" s="200" t="s">
        <v>2560</v>
      </c>
      <c r="G129" s="197"/>
      <c r="H129" s="201">
        <v>0.216</v>
      </c>
      <c r="I129" s="202"/>
      <c r="J129" s="197"/>
      <c r="K129" s="197"/>
      <c r="L129" s="203"/>
      <c r="M129" s="204"/>
      <c r="N129" s="205"/>
      <c r="O129" s="205"/>
      <c r="P129" s="205"/>
      <c r="Q129" s="205"/>
      <c r="R129" s="205"/>
      <c r="S129" s="205"/>
      <c r="T129" s="206"/>
      <c r="BR129" s="207" t="s">
        <v>176</v>
      </c>
      <c r="BS129" s="207" t="s">
        <v>90</v>
      </c>
      <c r="BT129" s="13" t="s">
        <v>90</v>
      </c>
      <c r="BU129" s="13" t="s">
        <v>39</v>
      </c>
      <c r="BV129" s="13" t="s">
        <v>81</v>
      </c>
      <c r="BW129" s="207" t="s">
        <v>165</v>
      </c>
    </row>
    <row r="130" spans="1:89" s="13" customFormat="1" ht="22.5">
      <c r="B130" s="196"/>
      <c r="C130" s="197"/>
      <c r="D130" s="198" t="s">
        <v>176</v>
      </c>
      <c r="E130" s="199" t="s">
        <v>79</v>
      </c>
      <c r="F130" s="200" t="s">
        <v>2561</v>
      </c>
      <c r="G130" s="197"/>
      <c r="H130" s="201">
        <v>3.2370000000000001</v>
      </c>
      <c r="I130" s="202"/>
      <c r="J130" s="197"/>
      <c r="K130" s="197"/>
      <c r="L130" s="203"/>
      <c r="M130" s="204"/>
      <c r="N130" s="205"/>
      <c r="O130" s="205"/>
      <c r="P130" s="205"/>
      <c r="Q130" s="205"/>
      <c r="R130" s="205"/>
      <c r="S130" s="205"/>
      <c r="T130" s="206"/>
      <c r="BR130" s="207" t="s">
        <v>176</v>
      </c>
      <c r="BS130" s="207" t="s">
        <v>90</v>
      </c>
      <c r="BT130" s="13" t="s">
        <v>90</v>
      </c>
      <c r="BU130" s="13" t="s">
        <v>39</v>
      </c>
      <c r="BV130" s="13" t="s">
        <v>81</v>
      </c>
      <c r="BW130" s="207" t="s">
        <v>165</v>
      </c>
    </row>
    <row r="131" spans="1:89" s="13" customFormat="1">
      <c r="B131" s="196"/>
      <c r="C131" s="197"/>
      <c r="D131" s="198" t="s">
        <v>176</v>
      </c>
      <c r="E131" s="199" t="s">
        <v>79</v>
      </c>
      <c r="F131" s="200" t="s">
        <v>2562</v>
      </c>
      <c r="G131" s="197"/>
      <c r="H131" s="201">
        <v>0.36</v>
      </c>
      <c r="I131" s="202"/>
      <c r="J131" s="197"/>
      <c r="K131" s="197"/>
      <c r="L131" s="203"/>
      <c r="M131" s="204"/>
      <c r="N131" s="205"/>
      <c r="O131" s="205"/>
      <c r="P131" s="205"/>
      <c r="Q131" s="205"/>
      <c r="R131" s="205"/>
      <c r="S131" s="205"/>
      <c r="T131" s="206"/>
      <c r="BR131" s="207" t="s">
        <v>176</v>
      </c>
      <c r="BS131" s="207" t="s">
        <v>90</v>
      </c>
      <c r="BT131" s="13" t="s">
        <v>90</v>
      </c>
      <c r="BU131" s="13" t="s">
        <v>39</v>
      </c>
      <c r="BV131" s="13" t="s">
        <v>81</v>
      </c>
      <c r="BW131" s="207" t="s">
        <v>165</v>
      </c>
    </row>
    <row r="132" spans="1:89" s="13" customFormat="1">
      <c r="B132" s="196"/>
      <c r="C132" s="197"/>
      <c r="D132" s="198" t="s">
        <v>176</v>
      </c>
      <c r="E132" s="199" t="s">
        <v>79</v>
      </c>
      <c r="F132" s="200" t="s">
        <v>2553</v>
      </c>
      <c r="G132" s="197"/>
      <c r="H132" s="201">
        <v>0.30599999999999999</v>
      </c>
      <c r="I132" s="202"/>
      <c r="J132" s="197"/>
      <c r="K132" s="197"/>
      <c r="L132" s="203"/>
      <c r="M132" s="204"/>
      <c r="N132" s="205"/>
      <c r="O132" s="205"/>
      <c r="P132" s="205"/>
      <c r="Q132" s="205"/>
      <c r="R132" s="205"/>
      <c r="S132" s="205"/>
      <c r="T132" s="206"/>
      <c r="BR132" s="207" t="s">
        <v>176</v>
      </c>
      <c r="BS132" s="207" t="s">
        <v>90</v>
      </c>
      <c r="BT132" s="13" t="s">
        <v>90</v>
      </c>
      <c r="BU132" s="13" t="s">
        <v>39</v>
      </c>
      <c r="BV132" s="13" t="s">
        <v>81</v>
      </c>
      <c r="BW132" s="207" t="s">
        <v>165</v>
      </c>
    </row>
    <row r="133" spans="1:89" s="13" customFormat="1">
      <c r="B133" s="196"/>
      <c r="C133" s="197"/>
      <c r="D133" s="198" t="s">
        <v>176</v>
      </c>
      <c r="E133" s="199" t="s">
        <v>79</v>
      </c>
      <c r="F133" s="200" t="s">
        <v>2554</v>
      </c>
      <c r="G133" s="197"/>
      <c r="H133" s="201">
        <v>0.48399999999999999</v>
      </c>
      <c r="I133" s="202"/>
      <c r="J133" s="197"/>
      <c r="K133" s="197"/>
      <c r="L133" s="203"/>
      <c r="M133" s="204"/>
      <c r="N133" s="205"/>
      <c r="O133" s="205"/>
      <c r="P133" s="205"/>
      <c r="Q133" s="205"/>
      <c r="R133" s="205"/>
      <c r="S133" s="205"/>
      <c r="T133" s="206"/>
      <c r="BR133" s="207" t="s">
        <v>176</v>
      </c>
      <c r="BS133" s="207" t="s">
        <v>90</v>
      </c>
      <c r="BT133" s="13" t="s">
        <v>90</v>
      </c>
      <c r="BU133" s="13" t="s">
        <v>39</v>
      </c>
      <c r="BV133" s="13" t="s">
        <v>81</v>
      </c>
      <c r="BW133" s="207" t="s">
        <v>165</v>
      </c>
    </row>
    <row r="134" spans="1:89" s="2" customFormat="1" ht="16.5" customHeight="1">
      <c r="A134" s="34"/>
      <c r="B134" s="35"/>
      <c r="C134" s="178" t="s">
        <v>218</v>
      </c>
      <c r="D134" s="178" t="s">
        <v>167</v>
      </c>
      <c r="E134" s="179" t="s">
        <v>1720</v>
      </c>
      <c r="F134" s="180" t="s">
        <v>1721</v>
      </c>
      <c r="G134" s="181" t="s">
        <v>213</v>
      </c>
      <c r="H134" s="182">
        <v>20.353999999999999</v>
      </c>
      <c r="I134" s="183"/>
      <c r="J134" s="184">
        <f>ROUND(I134*H134,2)</f>
        <v>0</v>
      </c>
      <c r="K134" s="180" t="s">
        <v>2518</v>
      </c>
      <c r="L134" s="39"/>
      <c r="M134" s="185" t="s">
        <v>79</v>
      </c>
      <c r="N134" s="186" t="s">
        <v>51</v>
      </c>
      <c r="O134" s="64"/>
      <c r="P134" s="187">
        <f>O134*H134</f>
        <v>0</v>
      </c>
      <c r="Q134" s="187">
        <v>2.47E-3</v>
      </c>
      <c r="R134" s="187">
        <f>Q134*H134</f>
        <v>5.027438E-2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BP134" s="189" t="s">
        <v>172</v>
      </c>
      <c r="BR134" s="189" t="s">
        <v>167</v>
      </c>
      <c r="BS134" s="189" t="s">
        <v>90</v>
      </c>
      <c r="BW134" s="16" t="s">
        <v>165</v>
      </c>
      <c r="CC134" s="190">
        <f>IF(N134="základní",J134,0)</f>
        <v>0</v>
      </c>
      <c r="CD134" s="190">
        <f>IF(N134="snížená",J134,0)</f>
        <v>0</v>
      </c>
      <c r="CE134" s="190">
        <f>IF(N134="zákl. přenesená",J134,0)</f>
        <v>0</v>
      </c>
      <c r="CF134" s="190">
        <f>IF(N134="sníž. přenesená",J134,0)</f>
        <v>0</v>
      </c>
      <c r="CG134" s="190">
        <f>IF(N134="nulová",J134,0)</f>
        <v>0</v>
      </c>
      <c r="CH134" s="16" t="s">
        <v>88</v>
      </c>
      <c r="CI134" s="190">
        <f>ROUND(I134*H134,2)</f>
        <v>0</v>
      </c>
      <c r="CJ134" s="16" t="s">
        <v>172</v>
      </c>
      <c r="CK134" s="189" t="s">
        <v>2563</v>
      </c>
    </row>
    <row r="135" spans="1:89" s="2" customFormat="1">
      <c r="A135" s="34"/>
      <c r="B135" s="35"/>
      <c r="C135" s="36"/>
      <c r="D135" s="191" t="s">
        <v>174</v>
      </c>
      <c r="E135" s="36"/>
      <c r="F135" s="192" t="s">
        <v>2564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BR135" s="16" t="s">
        <v>174</v>
      </c>
      <c r="BS135" s="16" t="s">
        <v>90</v>
      </c>
    </row>
    <row r="136" spans="1:89" s="13" customFormat="1">
      <c r="B136" s="196"/>
      <c r="C136" s="197"/>
      <c r="D136" s="198" t="s">
        <v>176</v>
      </c>
      <c r="E136" s="199" t="s">
        <v>79</v>
      </c>
      <c r="F136" s="200" t="s">
        <v>2565</v>
      </c>
      <c r="G136" s="197"/>
      <c r="H136" s="201">
        <v>0.56999999999999995</v>
      </c>
      <c r="I136" s="202"/>
      <c r="J136" s="197"/>
      <c r="K136" s="197"/>
      <c r="L136" s="203"/>
      <c r="M136" s="204"/>
      <c r="N136" s="205"/>
      <c r="O136" s="205"/>
      <c r="P136" s="205"/>
      <c r="Q136" s="205"/>
      <c r="R136" s="205"/>
      <c r="S136" s="205"/>
      <c r="T136" s="206"/>
      <c r="BR136" s="207" t="s">
        <v>176</v>
      </c>
      <c r="BS136" s="207" t="s">
        <v>90</v>
      </c>
      <c r="BT136" s="13" t="s">
        <v>90</v>
      </c>
      <c r="BU136" s="13" t="s">
        <v>39</v>
      </c>
      <c r="BV136" s="13" t="s">
        <v>81</v>
      </c>
      <c r="BW136" s="207" t="s">
        <v>165</v>
      </c>
    </row>
    <row r="137" spans="1:89" s="13" customFormat="1">
      <c r="B137" s="196"/>
      <c r="C137" s="197"/>
      <c r="D137" s="198" t="s">
        <v>176</v>
      </c>
      <c r="E137" s="199" t="s">
        <v>79</v>
      </c>
      <c r="F137" s="200" t="s">
        <v>2566</v>
      </c>
      <c r="G137" s="197"/>
      <c r="H137" s="201">
        <v>5.024</v>
      </c>
      <c r="I137" s="202"/>
      <c r="J137" s="197"/>
      <c r="K137" s="197"/>
      <c r="L137" s="203"/>
      <c r="M137" s="204"/>
      <c r="N137" s="205"/>
      <c r="O137" s="205"/>
      <c r="P137" s="205"/>
      <c r="Q137" s="205"/>
      <c r="R137" s="205"/>
      <c r="S137" s="205"/>
      <c r="T137" s="206"/>
      <c r="BR137" s="207" t="s">
        <v>176</v>
      </c>
      <c r="BS137" s="207" t="s">
        <v>90</v>
      </c>
      <c r="BT137" s="13" t="s">
        <v>90</v>
      </c>
      <c r="BU137" s="13" t="s">
        <v>39</v>
      </c>
      <c r="BV137" s="13" t="s">
        <v>81</v>
      </c>
      <c r="BW137" s="207" t="s">
        <v>165</v>
      </c>
    </row>
    <row r="138" spans="1:89" s="13" customFormat="1">
      <c r="B138" s="196"/>
      <c r="C138" s="197"/>
      <c r="D138" s="198" t="s">
        <v>176</v>
      </c>
      <c r="E138" s="199" t="s">
        <v>79</v>
      </c>
      <c r="F138" s="200" t="s">
        <v>2567</v>
      </c>
      <c r="G138" s="197"/>
      <c r="H138" s="201">
        <v>0.72</v>
      </c>
      <c r="I138" s="202"/>
      <c r="J138" s="197"/>
      <c r="K138" s="197"/>
      <c r="L138" s="203"/>
      <c r="M138" s="204"/>
      <c r="N138" s="205"/>
      <c r="O138" s="205"/>
      <c r="P138" s="205"/>
      <c r="Q138" s="205"/>
      <c r="R138" s="205"/>
      <c r="S138" s="205"/>
      <c r="T138" s="206"/>
      <c r="BR138" s="207" t="s">
        <v>176</v>
      </c>
      <c r="BS138" s="207" t="s">
        <v>90</v>
      </c>
      <c r="BT138" s="13" t="s">
        <v>90</v>
      </c>
      <c r="BU138" s="13" t="s">
        <v>39</v>
      </c>
      <c r="BV138" s="13" t="s">
        <v>81</v>
      </c>
      <c r="BW138" s="207" t="s">
        <v>165</v>
      </c>
    </row>
    <row r="139" spans="1:89" s="13" customFormat="1" ht="22.5">
      <c r="B139" s="196"/>
      <c r="C139" s="197"/>
      <c r="D139" s="198" t="s">
        <v>176</v>
      </c>
      <c r="E139" s="199" t="s">
        <v>79</v>
      </c>
      <c r="F139" s="200" t="s">
        <v>2568</v>
      </c>
      <c r="G139" s="197"/>
      <c r="H139" s="201">
        <v>3.927</v>
      </c>
      <c r="I139" s="202"/>
      <c r="J139" s="197"/>
      <c r="K139" s="197"/>
      <c r="L139" s="203"/>
      <c r="M139" s="204"/>
      <c r="N139" s="205"/>
      <c r="O139" s="205"/>
      <c r="P139" s="205"/>
      <c r="Q139" s="205"/>
      <c r="R139" s="205"/>
      <c r="S139" s="205"/>
      <c r="T139" s="206"/>
      <c r="BR139" s="207" t="s">
        <v>176</v>
      </c>
      <c r="BS139" s="207" t="s">
        <v>90</v>
      </c>
      <c r="BT139" s="13" t="s">
        <v>90</v>
      </c>
      <c r="BU139" s="13" t="s">
        <v>39</v>
      </c>
      <c r="BV139" s="13" t="s">
        <v>81</v>
      </c>
      <c r="BW139" s="207" t="s">
        <v>165</v>
      </c>
    </row>
    <row r="140" spans="1:89" s="13" customFormat="1" ht="22.5">
      <c r="B140" s="196"/>
      <c r="C140" s="197"/>
      <c r="D140" s="198" t="s">
        <v>176</v>
      </c>
      <c r="E140" s="199" t="s">
        <v>79</v>
      </c>
      <c r="F140" s="200" t="s">
        <v>2569</v>
      </c>
      <c r="G140" s="197"/>
      <c r="H140" s="201">
        <v>8.5329999999999995</v>
      </c>
      <c r="I140" s="202"/>
      <c r="J140" s="197"/>
      <c r="K140" s="197"/>
      <c r="L140" s="203"/>
      <c r="M140" s="204"/>
      <c r="N140" s="205"/>
      <c r="O140" s="205"/>
      <c r="P140" s="205"/>
      <c r="Q140" s="205"/>
      <c r="R140" s="205"/>
      <c r="S140" s="205"/>
      <c r="T140" s="206"/>
      <c r="BR140" s="207" t="s">
        <v>176</v>
      </c>
      <c r="BS140" s="207" t="s">
        <v>90</v>
      </c>
      <c r="BT140" s="13" t="s">
        <v>90</v>
      </c>
      <c r="BU140" s="13" t="s">
        <v>39</v>
      </c>
      <c r="BV140" s="13" t="s">
        <v>81</v>
      </c>
      <c r="BW140" s="207" t="s">
        <v>165</v>
      </c>
    </row>
    <row r="141" spans="1:89" s="13" customFormat="1">
      <c r="B141" s="196"/>
      <c r="C141" s="197"/>
      <c r="D141" s="198" t="s">
        <v>176</v>
      </c>
      <c r="E141" s="199" t="s">
        <v>79</v>
      </c>
      <c r="F141" s="200" t="s">
        <v>2570</v>
      </c>
      <c r="G141" s="197"/>
      <c r="H141" s="201">
        <v>0.7</v>
      </c>
      <c r="I141" s="202"/>
      <c r="J141" s="197"/>
      <c r="K141" s="197"/>
      <c r="L141" s="203"/>
      <c r="M141" s="204"/>
      <c r="N141" s="205"/>
      <c r="O141" s="205"/>
      <c r="P141" s="205"/>
      <c r="Q141" s="205"/>
      <c r="R141" s="205"/>
      <c r="S141" s="205"/>
      <c r="T141" s="206"/>
      <c r="BR141" s="207" t="s">
        <v>176</v>
      </c>
      <c r="BS141" s="207" t="s">
        <v>90</v>
      </c>
      <c r="BT141" s="13" t="s">
        <v>90</v>
      </c>
      <c r="BU141" s="13" t="s">
        <v>39</v>
      </c>
      <c r="BV141" s="13" t="s">
        <v>81</v>
      </c>
      <c r="BW141" s="207" t="s">
        <v>165</v>
      </c>
    </row>
    <row r="142" spans="1:89" s="13" customFormat="1">
      <c r="B142" s="196"/>
      <c r="C142" s="197"/>
      <c r="D142" s="198" t="s">
        <v>176</v>
      </c>
      <c r="E142" s="199" t="s">
        <v>79</v>
      </c>
      <c r="F142" s="200" t="s">
        <v>2571</v>
      </c>
      <c r="G142" s="197"/>
      <c r="H142" s="201">
        <v>0.88</v>
      </c>
      <c r="I142" s="202"/>
      <c r="J142" s="197"/>
      <c r="K142" s="197"/>
      <c r="L142" s="203"/>
      <c r="M142" s="204"/>
      <c r="N142" s="205"/>
      <c r="O142" s="205"/>
      <c r="P142" s="205"/>
      <c r="Q142" s="205"/>
      <c r="R142" s="205"/>
      <c r="S142" s="205"/>
      <c r="T142" s="206"/>
      <c r="BR142" s="207" t="s">
        <v>176</v>
      </c>
      <c r="BS142" s="207" t="s">
        <v>90</v>
      </c>
      <c r="BT142" s="13" t="s">
        <v>90</v>
      </c>
      <c r="BU142" s="13" t="s">
        <v>39</v>
      </c>
      <c r="BV142" s="13" t="s">
        <v>81</v>
      </c>
      <c r="BW142" s="207" t="s">
        <v>165</v>
      </c>
    </row>
    <row r="143" spans="1:89" s="2" customFormat="1" ht="16.5" customHeight="1">
      <c r="A143" s="34"/>
      <c r="B143" s="35"/>
      <c r="C143" s="178" t="s">
        <v>223</v>
      </c>
      <c r="D143" s="178" t="s">
        <v>167</v>
      </c>
      <c r="E143" s="179" t="s">
        <v>1725</v>
      </c>
      <c r="F143" s="180" t="s">
        <v>1726</v>
      </c>
      <c r="G143" s="181" t="s">
        <v>213</v>
      </c>
      <c r="H143" s="182">
        <v>20.353999999999999</v>
      </c>
      <c r="I143" s="183"/>
      <c r="J143" s="184">
        <f>ROUND(I143*H143,2)</f>
        <v>0</v>
      </c>
      <c r="K143" s="180" t="s">
        <v>2518</v>
      </c>
      <c r="L143" s="39"/>
      <c r="M143" s="185" t="s">
        <v>79</v>
      </c>
      <c r="N143" s="186" t="s">
        <v>51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BP143" s="189" t="s">
        <v>172</v>
      </c>
      <c r="BR143" s="189" t="s">
        <v>167</v>
      </c>
      <c r="BS143" s="189" t="s">
        <v>90</v>
      </c>
      <c r="BW143" s="16" t="s">
        <v>165</v>
      </c>
      <c r="CC143" s="190">
        <f>IF(N143="základní",J143,0)</f>
        <v>0</v>
      </c>
      <c r="CD143" s="190">
        <f>IF(N143="snížená",J143,0)</f>
        <v>0</v>
      </c>
      <c r="CE143" s="190">
        <f>IF(N143="zákl. přenesená",J143,0)</f>
        <v>0</v>
      </c>
      <c r="CF143" s="190">
        <f>IF(N143="sníž. přenesená",J143,0)</f>
        <v>0</v>
      </c>
      <c r="CG143" s="190">
        <f>IF(N143="nulová",J143,0)</f>
        <v>0</v>
      </c>
      <c r="CH143" s="16" t="s">
        <v>88</v>
      </c>
      <c r="CI143" s="190">
        <f>ROUND(I143*H143,2)</f>
        <v>0</v>
      </c>
      <c r="CJ143" s="16" t="s">
        <v>172</v>
      </c>
      <c r="CK143" s="189" t="s">
        <v>2572</v>
      </c>
    </row>
    <row r="144" spans="1:89" s="2" customFormat="1">
      <c r="A144" s="34"/>
      <c r="B144" s="35"/>
      <c r="C144" s="36"/>
      <c r="D144" s="191" t="s">
        <v>174</v>
      </c>
      <c r="E144" s="36"/>
      <c r="F144" s="192" t="s">
        <v>2573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BR144" s="16" t="s">
        <v>174</v>
      </c>
      <c r="BS144" s="16" t="s">
        <v>90</v>
      </c>
    </row>
    <row r="145" spans="1:89" s="2" customFormat="1" ht="24.2" customHeight="1">
      <c r="A145" s="34"/>
      <c r="B145" s="35"/>
      <c r="C145" s="178" t="s">
        <v>229</v>
      </c>
      <c r="D145" s="178" t="s">
        <v>167</v>
      </c>
      <c r="E145" s="179" t="s">
        <v>2574</v>
      </c>
      <c r="F145" s="180" t="s">
        <v>2575</v>
      </c>
      <c r="G145" s="181" t="s">
        <v>170</v>
      </c>
      <c r="H145" s="182">
        <v>0.216</v>
      </c>
      <c r="I145" s="183"/>
      <c r="J145" s="184">
        <f>ROUND(I145*H145,2)</f>
        <v>0</v>
      </c>
      <c r="K145" s="180" t="s">
        <v>2518</v>
      </c>
      <c r="L145" s="39"/>
      <c r="M145" s="185" t="s">
        <v>79</v>
      </c>
      <c r="N145" s="186" t="s">
        <v>51</v>
      </c>
      <c r="O145" s="64"/>
      <c r="P145" s="187">
        <f>O145*H145</f>
        <v>0</v>
      </c>
      <c r="Q145" s="187">
        <v>2.2563399999999998</v>
      </c>
      <c r="R145" s="187">
        <f>Q145*H145</f>
        <v>0.48736943999999993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BP145" s="189" t="s">
        <v>172</v>
      </c>
      <c r="BR145" s="189" t="s">
        <v>167</v>
      </c>
      <c r="BS145" s="189" t="s">
        <v>90</v>
      </c>
      <c r="BW145" s="16" t="s">
        <v>165</v>
      </c>
      <c r="CC145" s="190">
        <f>IF(N145="základní",J145,0)</f>
        <v>0</v>
      </c>
      <c r="CD145" s="190">
        <f>IF(N145="snížená",J145,0)</f>
        <v>0</v>
      </c>
      <c r="CE145" s="190">
        <f>IF(N145="zákl. přenesená",J145,0)</f>
        <v>0</v>
      </c>
      <c r="CF145" s="190">
        <f>IF(N145="sníž. přenesená",J145,0)</f>
        <v>0</v>
      </c>
      <c r="CG145" s="190">
        <f>IF(N145="nulová",J145,0)</f>
        <v>0</v>
      </c>
      <c r="CH145" s="16" t="s">
        <v>88</v>
      </c>
      <c r="CI145" s="190">
        <f>ROUND(I145*H145,2)</f>
        <v>0</v>
      </c>
      <c r="CJ145" s="16" t="s">
        <v>172</v>
      </c>
      <c r="CK145" s="189" t="s">
        <v>2576</v>
      </c>
    </row>
    <row r="146" spans="1:89" s="2" customFormat="1">
      <c r="A146" s="34"/>
      <c r="B146" s="35"/>
      <c r="C146" s="36"/>
      <c r="D146" s="191" t="s">
        <v>174</v>
      </c>
      <c r="E146" s="36"/>
      <c r="F146" s="192" t="s">
        <v>2577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BR146" s="16" t="s">
        <v>174</v>
      </c>
      <c r="BS146" s="16" t="s">
        <v>90</v>
      </c>
    </row>
    <row r="147" spans="1:89" s="13" customFormat="1">
      <c r="B147" s="196"/>
      <c r="C147" s="197"/>
      <c r="D147" s="198" t="s">
        <v>176</v>
      </c>
      <c r="E147" s="199" t="s">
        <v>79</v>
      </c>
      <c r="F147" s="200" t="s">
        <v>2578</v>
      </c>
      <c r="G147" s="197"/>
      <c r="H147" s="201">
        <v>0.216</v>
      </c>
      <c r="I147" s="202"/>
      <c r="J147" s="197"/>
      <c r="K147" s="197"/>
      <c r="L147" s="203"/>
      <c r="M147" s="204"/>
      <c r="N147" s="205"/>
      <c r="O147" s="205"/>
      <c r="P147" s="205"/>
      <c r="Q147" s="205"/>
      <c r="R147" s="205"/>
      <c r="S147" s="205"/>
      <c r="T147" s="206"/>
      <c r="BR147" s="207" t="s">
        <v>176</v>
      </c>
      <c r="BS147" s="207" t="s">
        <v>90</v>
      </c>
      <c r="BT147" s="13" t="s">
        <v>90</v>
      </c>
      <c r="BU147" s="13" t="s">
        <v>39</v>
      </c>
      <c r="BV147" s="13" t="s">
        <v>81</v>
      </c>
      <c r="BW147" s="207" t="s">
        <v>165</v>
      </c>
    </row>
    <row r="148" spans="1:89" s="2" customFormat="1" ht="16.5" customHeight="1">
      <c r="A148" s="34"/>
      <c r="B148" s="35"/>
      <c r="C148" s="178" t="s">
        <v>236</v>
      </c>
      <c r="D148" s="178" t="s">
        <v>167</v>
      </c>
      <c r="E148" s="179" t="s">
        <v>2579</v>
      </c>
      <c r="F148" s="180" t="s">
        <v>2580</v>
      </c>
      <c r="G148" s="181" t="s">
        <v>213</v>
      </c>
      <c r="H148" s="182">
        <v>2.88</v>
      </c>
      <c r="I148" s="183"/>
      <c r="J148" s="184">
        <f>ROUND(I148*H148,2)</f>
        <v>0</v>
      </c>
      <c r="K148" s="180" t="s">
        <v>2518</v>
      </c>
      <c r="L148" s="39"/>
      <c r="M148" s="185" t="s">
        <v>79</v>
      </c>
      <c r="N148" s="186" t="s">
        <v>51</v>
      </c>
      <c r="O148" s="64"/>
      <c r="P148" s="187">
        <f>O148*H148</f>
        <v>0</v>
      </c>
      <c r="Q148" s="187">
        <v>2.64E-3</v>
      </c>
      <c r="R148" s="187">
        <f>Q148*H148</f>
        <v>7.6032000000000001E-3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BP148" s="189" t="s">
        <v>172</v>
      </c>
      <c r="BR148" s="189" t="s">
        <v>167</v>
      </c>
      <c r="BS148" s="189" t="s">
        <v>90</v>
      </c>
      <c r="BW148" s="16" t="s">
        <v>165</v>
      </c>
      <c r="CC148" s="190">
        <f>IF(N148="základní",J148,0)</f>
        <v>0</v>
      </c>
      <c r="CD148" s="190">
        <f>IF(N148="snížená",J148,0)</f>
        <v>0</v>
      </c>
      <c r="CE148" s="190">
        <f>IF(N148="zákl. přenesená",J148,0)</f>
        <v>0</v>
      </c>
      <c r="CF148" s="190">
        <f>IF(N148="sníž. přenesená",J148,0)</f>
        <v>0</v>
      </c>
      <c r="CG148" s="190">
        <f>IF(N148="nulová",J148,0)</f>
        <v>0</v>
      </c>
      <c r="CH148" s="16" t="s">
        <v>88</v>
      </c>
      <c r="CI148" s="190">
        <f>ROUND(I148*H148,2)</f>
        <v>0</v>
      </c>
      <c r="CJ148" s="16" t="s">
        <v>172</v>
      </c>
      <c r="CK148" s="189" t="s">
        <v>2581</v>
      </c>
    </row>
    <row r="149" spans="1:89" s="2" customFormat="1">
      <c r="A149" s="34"/>
      <c r="B149" s="35"/>
      <c r="C149" s="36"/>
      <c r="D149" s="191" t="s">
        <v>174</v>
      </c>
      <c r="E149" s="36"/>
      <c r="F149" s="192" t="s">
        <v>2582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BR149" s="16" t="s">
        <v>174</v>
      </c>
      <c r="BS149" s="16" t="s">
        <v>90</v>
      </c>
    </row>
    <row r="150" spans="1:89" s="13" customFormat="1">
      <c r="B150" s="196"/>
      <c r="C150" s="197"/>
      <c r="D150" s="198" t="s">
        <v>176</v>
      </c>
      <c r="E150" s="199" t="s">
        <v>79</v>
      </c>
      <c r="F150" s="200" t="s">
        <v>2583</v>
      </c>
      <c r="G150" s="197"/>
      <c r="H150" s="201">
        <v>2.88</v>
      </c>
      <c r="I150" s="202"/>
      <c r="J150" s="197"/>
      <c r="K150" s="197"/>
      <c r="L150" s="203"/>
      <c r="M150" s="204"/>
      <c r="N150" s="205"/>
      <c r="O150" s="205"/>
      <c r="P150" s="205"/>
      <c r="Q150" s="205"/>
      <c r="R150" s="205"/>
      <c r="S150" s="205"/>
      <c r="T150" s="206"/>
      <c r="BR150" s="207" t="s">
        <v>176</v>
      </c>
      <c r="BS150" s="207" t="s">
        <v>90</v>
      </c>
      <c r="BT150" s="13" t="s">
        <v>90</v>
      </c>
      <c r="BU150" s="13" t="s">
        <v>39</v>
      </c>
      <c r="BV150" s="13" t="s">
        <v>81</v>
      </c>
      <c r="BW150" s="207" t="s">
        <v>165</v>
      </c>
    </row>
    <row r="151" spans="1:89" s="2" customFormat="1" ht="16.5" customHeight="1">
      <c r="A151" s="34"/>
      <c r="B151" s="35"/>
      <c r="C151" s="178" t="s">
        <v>242</v>
      </c>
      <c r="D151" s="178" t="s">
        <v>167</v>
      </c>
      <c r="E151" s="179" t="s">
        <v>2584</v>
      </c>
      <c r="F151" s="180" t="s">
        <v>2585</v>
      </c>
      <c r="G151" s="181" t="s">
        <v>213</v>
      </c>
      <c r="H151" s="182">
        <v>2.88</v>
      </c>
      <c r="I151" s="183"/>
      <c r="J151" s="184">
        <f>ROUND(I151*H151,2)</f>
        <v>0</v>
      </c>
      <c r="K151" s="180" t="s">
        <v>2518</v>
      </c>
      <c r="L151" s="39"/>
      <c r="M151" s="185" t="s">
        <v>79</v>
      </c>
      <c r="N151" s="186" t="s">
        <v>51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BP151" s="189" t="s">
        <v>172</v>
      </c>
      <c r="BR151" s="189" t="s">
        <v>167</v>
      </c>
      <c r="BS151" s="189" t="s">
        <v>90</v>
      </c>
      <c r="BW151" s="16" t="s">
        <v>165</v>
      </c>
      <c r="CC151" s="190">
        <f>IF(N151="základní",J151,0)</f>
        <v>0</v>
      </c>
      <c r="CD151" s="190">
        <f>IF(N151="snížená",J151,0)</f>
        <v>0</v>
      </c>
      <c r="CE151" s="190">
        <f>IF(N151="zákl. přenesená",J151,0)</f>
        <v>0</v>
      </c>
      <c r="CF151" s="190">
        <f>IF(N151="sníž. přenesená",J151,0)</f>
        <v>0</v>
      </c>
      <c r="CG151" s="190">
        <f>IF(N151="nulová",J151,0)</f>
        <v>0</v>
      </c>
      <c r="CH151" s="16" t="s">
        <v>88</v>
      </c>
      <c r="CI151" s="190">
        <f>ROUND(I151*H151,2)</f>
        <v>0</v>
      </c>
      <c r="CJ151" s="16" t="s">
        <v>172</v>
      </c>
      <c r="CK151" s="189" t="s">
        <v>2586</v>
      </c>
    </row>
    <row r="152" spans="1:89" s="2" customFormat="1">
      <c r="A152" s="34"/>
      <c r="B152" s="35"/>
      <c r="C152" s="36"/>
      <c r="D152" s="191" t="s">
        <v>174</v>
      </c>
      <c r="E152" s="36"/>
      <c r="F152" s="192" t="s">
        <v>2587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BR152" s="16" t="s">
        <v>174</v>
      </c>
      <c r="BS152" s="16" t="s">
        <v>90</v>
      </c>
    </row>
    <row r="153" spans="1:89" s="12" customFormat="1" ht="22.9" customHeight="1">
      <c r="B153" s="162"/>
      <c r="C153" s="163"/>
      <c r="D153" s="164" t="s">
        <v>80</v>
      </c>
      <c r="E153" s="176" t="s">
        <v>195</v>
      </c>
      <c r="F153" s="176" t="s">
        <v>1767</v>
      </c>
      <c r="G153" s="163"/>
      <c r="H153" s="163"/>
      <c r="I153" s="166"/>
      <c r="J153" s="177">
        <f>CI153</f>
        <v>0</v>
      </c>
      <c r="K153" s="163"/>
      <c r="L153" s="168"/>
      <c r="M153" s="169"/>
      <c r="N153" s="170"/>
      <c r="O153" s="170"/>
      <c r="P153" s="171">
        <f>SUM(P154:P162)</f>
        <v>0</v>
      </c>
      <c r="Q153" s="170"/>
      <c r="R153" s="171">
        <f>SUM(R154:R162)</f>
        <v>28.078000000000003</v>
      </c>
      <c r="S153" s="170"/>
      <c r="T153" s="172">
        <f>SUM(T154:T162)</f>
        <v>0</v>
      </c>
      <c r="BP153" s="173" t="s">
        <v>88</v>
      </c>
      <c r="BR153" s="174" t="s">
        <v>80</v>
      </c>
      <c r="BS153" s="174" t="s">
        <v>88</v>
      </c>
      <c r="BW153" s="173" t="s">
        <v>165</v>
      </c>
      <c r="CI153" s="175">
        <f>SUM(CI154:CI162)</f>
        <v>0</v>
      </c>
    </row>
    <row r="154" spans="1:89" s="2" customFormat="1" ht="33" customHeight="1">
      <c r="A154" s="34"/>
      <c r="B154" s="35"/>
      <c r="C154" s="178" t="s">
        <v>247</v>
      </c>
      <c r="D154" s="178" t="s">
        <v>167</v>
      </c>
      <c r="E154" s="179" t="s">
        <v>1768</v>
      </c>
      <c r="F154" s="180" t="s">
        <v>1769</v>
      </c>
      <c r="G154" s="181" t="s">
        <v>213</v>
      </c>
      <c r="H154" s="182">
        <v>556</v>
      </c>
      <c r="I154" s="183"/>
      <c r="J154" s="184">
        <f>ROUND(I154*H154,2)</f>
        <v>0</v>
      </c>
      <c r="K154" s="180" t="s">
        <v>171</v>
      </c>
      <c r="L154" s="39"/>
      <c r="M154" s="185" t="s">
        <v>79</v>
      </c>
      <c r="N154" s="186" t="s">
        <v>51</v>
      </c>
      <c r="O154" s="64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BP154" s="189" t="s">
        <v>172</v>
      </c>
      <c r="BR154" s="189" t="s">
        <v>167</v>
      </c>
      <c r="BS154" s="189" t="s">
        <v>90</v>
      </c>
      <c r="BW154" s="16" t="s">
        <v>165</v>
      </c>
      <c r="CC154" s="190">
        <f>IF(N154="základní",J154,0)</f>
        <v>0</v>
      </c>
      <c r="CD154" s="190">
        <f>IF(N154="snížená",J154,0)</f>
        <v>0</v>
      </c>
      <c r="CE154" s="190">
        <f>IF(N154="zákl. přenesená",J154,0)</f>
        <v>0</v>
      </c>
      <c r="CF154" s="190">
        <f>IF(N154="sníž. přenesená",J154,0)</f>
        <v>0</v>
      </c>
      <c r="CG154" s="190">
        <f>IF(N154="nulová",J154,0)</f>
        <v>0</v>
      </c>
      <c r="CH154" s="16" t="s">
        <v>88</v>
      </c>
      <c r="CI154" s="190">
        <f>ROUND(I154*H154,2)</f>
        <v>0</v>
      </c>
      <c r="CJ154" s="16" t="s">
        <v>172</v>
      </c>
      <c r="CK154" s="189" t="s">
        <v>2588</v>
      </c>
    </row>
    <row r="155" spans="1:89" s="2" customFormat="1">
      <c r="A155" s="34"/>
      <c r="B155" s="35"/>
      <c r="C155" s="36"/>
      <c r="D155" s="191" t="s">
        <v>174</v>
      </c>
      <c r="E155" s="36"/>
      <c r="F155" s="192" t="s">
        <v>1771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BR155" s="16" t="s">
        <v>174</v>
      </c>
      <c r="BS155" s="16" t="s">
        <v>90</v>
      </c>
    </row>
    <row r="156" spans="1:89" s="13" customFormat="1">
      <c r="B156" s="196"/>
      <c r="C156" s="197"/>
      <c r="D156" s="198" t="s">
        <v>176</v>
      </c>
      <c r="E156" s="199" t="s">
        <v>79</v>
      </c>
      <c r="F156" s="200" t="s">
        <v>2545</v>
      </c>
      <c r="G156" s="197"/>
      <c r="H156" s="201">
        <v>556</v>
      </c>
      <c r="I156" s="202"/>
      <c r="J156" s="197"/>
      <c r="K156" s="197"/>
      <c r="L156" s="203"/>
      <c r="M156" s="204"/>
      <c r="N156" s="205"/>
      <c r="O156" s="205"/>
      <c r="P156" s="205"/>
      <c r="Q156" s="205"/>
      <c r="R156" s="205"/>
      <c r="S156" s="205"/>
      <c r="T156" s="206"/>
      <c r="BR156" s="207" t="s">
        <v>176</v>
      </c>
      <c r="BS156" s="207" t="s">
        <v>90</v>
      </c>
      <c r="BT156" s="13" t="s">
        <v>90</v>
      </c>
      <c r="BU156" s="13" t="s">
        <v>39</v>
      </c>
      <c r="BV156" s="13" t="s">
        <v>81</v>
      </c>
      <c r="BW156" s="207" t="s">
        <v>165</v>
      </c>
    </row>
    <row r="157" spans="1:89" s="2" customFormat="1" ht="37.9" customHeight="1">
      <c r="A157" s="34"/>
      <c r="B157" s="35"/>
      <c r="C157" s="178" t="s">
        <v>256</v>
      </c>
      <c r="D157" s="178" t="s">
        <v>167</v>
      </c>
      <c r="E157" s="179" t="s">
        <v>1773</v>
      </c>
      <c r="F157" s="180" t="s">
        <v>1774</v>
      </c>
      <c r="G157" s="181" t="s">
        <v>213</v>
      </c>
      <c r="H157" s="182">
        <v>556</v>
      </c>
      <c r="I157" s="183"/>
      <c r="J157" s="184">
        <f>ROUND(I157*H157,2)</f>
        <v>0</v>
      </c>
      <c r="K157" s="180" t="s">
        <v>171</v>
      </c>
      <c r="L157" s="39"/>
      <c r="M157" s="185" t="s">
        <v>79</v>
      </c>
      <c r="N157" s="186" t="s">
        <v>51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BP157" s="189" t="s">
        <v>172</v>
      </c>
      <c r="BR157" s="189" t="s">
        <v>167</v>
      </c>
      <c r="BS157" s="189" t="s">
        <v>90</v>
      </c>
      <c r="BW157" s="16" t="s">
        <v>165</v>
      </c>
      <c r="CC157" s="190">
        <f>IF(N157="základní",J157,0)</f>
        <v>0</v>
      </c>
      <c r="CD157" s="190">
        <f>IF(N157="snížená",J157,0)</f>
        <v>0</v>
      </c>
      <c r="CE157" s="190">
        <f>IF(N157="zákl. přenesená",J157,0)</f>
        <v>0</v>
      </c>
      <c r="CF157" s="190">
        <f>IF(N157="sníž. přenesená",J157,0)</f>
        <v>0</v>
      </c>
      <c r="CG157" s="190">
        <f>IF(N157="nulová",J157,0)</f>
        <v>0</v>
      </c>
      <c r="CH157" s="16" t="s">
        <v>88</v>
      </c>
      <c r="CI157" s="190">
        <f>ROUND(I157*H157,2)</f>
        <v>0</v>
      </c>
      <c r="CJ157" s="16" t="s">
        <v>172</v>
      </c>
      <c r="CK157" s="189" t="s">
        <v>2589</v>
      </c>
    </row>
    <row r="158" spans="1:89" s="2" customFormat="1">
      <c r="A158" s="34"/>
      <c r="B158" s="35"/>
      <c r="C158" s="36"/>
      <c r="D158" s="191" t="s">
        <v>174</v>
      </c>
      <c r="E158" s="36"/>
      <c r="F158" s="192" t="s">
        <v>1776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BR158" s="16" t="s">
        <v>174</v>
      </c>
      <c r="BS158" s="16" t="s">
        <v>90</v>
      </c>
    </row>
    <row r="159" spans="1:89" s="13" customFormat="1">
      <c r="B159" s="196"/>
      <c r="C159" s="197"/>
      <c r="D159" s="198" t="s">
        <v>176</v>
      </c>
      <c r="E159" s="199" t="s">
        <v>79</v>
      </c>
      <c r="F159" s="200" t="s">
        <v>2545</v>
      </c>
      <c r="G159" s="197"/>
      <c r="H159" s="201">
        <v>556</v>
      </c>
      <c r="I159" s="202"/>
      <c r="J159" s="197"/>
      <c r="K159" s="197"/>
      <c r="L159" s="203"/>
      <c r="M159" s="204"/>
      <c r="N159" s="205"/>
      <c r="O159" s="205"/>
      <c r="P159" s="205"/>
      <c r="Q159" s="205"/>
      <c r="R159" s="205"/>
      <c r="S159" s="205"/>
      <c r="T159" s="206"/>
      <c r="BR159" s="207" t="s">
        <v>176</v>
      </c>
      <c r="BS159" s="207" t="s">
        <v>90</v>
      </c>
      <c r="BT159" s="13" t="s">
        <v>90</v>
      </c>
      <c r="BU159" s="13" t="s">
        <v>39</v>
      </c>
      <c r="BV159" s="13" t="s">
        <v>81</v>
      </c>
      <c r="BW159" s="207" t="s">
        <v>165</v>
      </c>
    </row>
    <row r="160" spans="1:89" s="2" customFormat="1" ht="55.5" customHeight="1">
      <c r="A160" s="34"/>
      <c r="B160" s="35"/>
      <c r="C160" s="178" t="s">
        <v>8</v>
      </c>
      <c r="D160" s="178" t="s">
        <v>167</v>
      </c>
      <c r="E160" s="179" t="s">
        <v>1777</v>
      </c>
      <c r="F160" s="180" t="s">
        <v>1778</v>
      </c>
      <c r="G160" s="181" t="s">
        <v>213</v>
      </c>
      <c r="H160" s="182">
        <v>556</v>
      </c>
      <c r="I160" s="183"/>
      <c r="J160" s="184">
        <f>ROUND(I160*H160,2)</f>
        <v>0</v>
      </c>
      <c r="K160" s="180" t="s">
        <v>171</v>
      </c>
      <c r="L160" s="39"/>
      <c r="M160" s="185" t="s">
        <v>79</v>
      </c>
      <c r="N160" s="186" t="s">
        <v>51</v>
      </c>
      <c r="O160" s="64"/>
      <c r="P160" s="187">
        <f>O160*H160</f>
        <v>0</v>
      </c>
      <c r="Q160" s="187">
        <v>5.0500000000000003E-2</v>
      </c>
      <c r="R160" s="187">
        <f>Q160*H160</f>
        <v>28.078000000000003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BP160" s="189" t="s">
        <v>172</v>
      </c>
      <c r="BR160" s="189" t="s">
        <v>167</v>
      </c>
      <c r="BS160" s="189" t="s">
        <v>90</v>
      </c>
      <c r="BW160" s="16" t="s">
        <v>165</v>
      </c>
      <c r="CC160" s="190">
        <f>IF(N160="základní",J160,0)</f>
        <v>0</v>
      </c>
      <c r="CD160" s="190">
        <f>IF(N160="snížená",J160,0)</f>
        <v>0</v>
      </c>
      <c r="CE160" s="190">
        <f>IF(N160="zákl. přenesená",J160,0)</f>
        <v>0</v>
      </c>
      <c r="CF160" s="190">
        <f>IF(N160="sníž. přenesená",J160,0)</f>
        <v>0</v>
      </c>
      <c r="CG160" s="190">
        <f>IF(N160="nulová",J160,0)</f>
        <v>0</v>
      </c>
      <c r="CH160" s="16" t="s">
        <v>88</v>
      </c>
      <c r="CI160" s="190">
        <f>ROUND(I160*H160,2)</f>
        <v>0</v>
      </c>
      <c r="CJ160" s="16" t="s">
        <v>172</v>
      </c>
      <c r="CK160" s="189" t="s">
        <v>2590</v>
      </c>
    </row>
    <row r="161" spans="1:89" s="2" customFormat="1">
      <c r="A161" s="34"/>
      <c r="B161" s="35"/>
      <c r="C161" s="36"/>
      <c r="D161" s="191" t="s">
        <v>174</v>
      </c>
      <c r="E161" s="36"/>
      <c r="F161" s="192" t="s">
        <v>1780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BR161" s="16" t="s">
        <v>174</v>
      </c>
      <c r="BS161" s="16" t="s">
        <v>90</v>
      </c>
    </row>
    <row r="162" spans="1:89" s="13" customFormat="1">
      <c r="B162" s="196"/>
      <c r="C162" s="197"/>
      <c r="D162" s="198" t="s">
        <v>176</v>
      </c>
      <c r="E162" s="199" t="s">
        <v>79</v>
      </c>
      <c r="F162" s="200" t="s">
        <v>2545</v>
      </c>
      <c r="G162" s="197"/>
      <c r="H162" s="201">
        <v>556</v>
      </c>
      <c r="I162" s="202"/>
      <c r="J162" s="197"/>
      <c r="K162" s="197"/>
      <c r="L162" s="203"/>
      <c r="M162" s="204"/>
      <c r="N162" s="205"/>
      <c r="O162" s="205"/>
      <c r="P162" s="205"/>
      <c r="Q162" s="205"/>
      <c r="R162" s="205"/>
      <c r="S162" s="205"/>
      <c r="T162" s="206"/>
      <c r="BR162" s="207" t="s">
        <v>176</v>
      </c>
      <c r="BS162" s="207" t="s">
        <v>90</v>
      </c>
      <c r="BT162" s="13" t="s">
        <v>90</v>
      </c>
      <c r="BU162" s="13" t="s">
        <v>39</v>
      </c>
      <c r="BV162" s="13" t="s">
        <v>81</v>
      </c>
      <c r="BW162" s="207" t="s">
        <v>165</v>
      </c>
    </row>
    <row r="163" spans="1:89" s="12" customFormat="1" ht="22.9" customHeight="1">
      <c r="B163" s="162"/>
      <c r="C163" s="163"/>
      <c r="D163" s="164" t="s">
        <v>80</v>
      </c>
      <c r="E163" s="176" t="s">
        <v>223</v>
      </c>
      <c r="F163" s="176" t="s">
        <v>339</v>
      </c>
      <c r="G163" s="163"/>
      <c r="H163" s="163"/>
      <c r="I163" s="166"/>
      <c r="J163" s="177">
        <f>CI163</f>
        <v>0</v>
      </c>
      <c r="K163" s="163"/>
      <c r="L163" s="168"/>
      <c r="M163" s="169"/>
      <c r="N163" s="170"/>
      <c r="O163" s="170"/>
      <c r="P163" s="171">
        <f>SUM(P164:P168)</f>
        <v>0</v>
      </c>
      <c r="Q163" s="170"/>
      <c r="R163" s="171">
        <f>SUM(R164:R168)</f>
        <v>13.4776089</v>
      </c>
      <c r="S163" s="170"/>
      <c r="T163" s="172">
        <f>SUM(T164:T168)</f>
        <v>0</v>
      </c>
      <c r="BP163" s="173" t="s">
        <v>88</v>
      </c>
      <c r="BR163" s="174" t="s">
        <v>80</v>
      </c>
      <c r="BS163" s="174" t="s">
        <v>88</v>
      </c>
      <c r="BW163" s="173" t="s">
        <v>165</v>
      </c>
      <c r="CI163" s="175">
        <f>SUM(CI164:CI168)</f>
        <v>0</v>
      </c>
    </row>
    <row r="164" spans="1:89" s="2" customFormat="1" ht="44.25" customHeight="1">
      <c r="A164" s="34"/>
      <c r="B164" s="35"/>
      <c r="C164" s="178" t="s">
        <v>270</v>
      </c>
      <c r="D164" s="178" t="s">
        <v>167</v>
      </c>
      <c r="E164" s="179" t="s">
        <v>341</v>
      </c>
      <c r="F164" s="180" t="s">
        <v>342</v>
      </c>
      <c r="G164" s="181" t="s">
        <v>343</v>
      </c>
      <c r="H164" s="182">
        <v>108.65</v>
      </c>
      <c r="I164" s="183"/>
      <c r="J164" s="184">
        <f>ROUND(I164*H164,2)</f>
        <v>0</v>
      </c>
      <c r="K164" s="180" t="s">
        <v>171</v>
      </c>
      <c r="L164" s="39"/>
      <c r="M164" s="185" t="s">
        <v>79</v>
      </c>
      <c r="N164" s="186" t="s">
        <v>51</v>
      </c>
      <c r="O164" s="64"/>
      <c r="P164" s="187">
        <f>O164*H164</f>
        <v>0</v>
      </c>
      <c r="Q164" s="187">
        <v>0.10094599999999999</v>
      </c>
      <c r="R164" s="187">
        <f>Q164*H164</f>
        <v>10.9677829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BP164" s="189" t="s">
        <v>172</v>
      </c>
      <c r="BR164" s="189" t="s">
        <v>167</v>
      </c>
      <c r="BS164" s="189" t="s">
        <v>90</v>
      </c>
      <c r="BW164" s="16" t="s">
        <v>165</v>
      </c>
      <c r="CC164" s="190">
        <f>IF(N164="základní",J164,0)</f>
        <v>0</v>
      </c>
      <c r="CD164" s="190">
        <f>IF(N164="snížená",J164,0)</f>
        <v>0</v>
      </c>
      <c r="CE164" s="190">
        <f>IF(N164="zákl. přenesená",J164,0)</f>
        <v>0</v>
      </c>
      <c r="CF164" s="190">
        <f>IF(N164="sníž. přenesená",J164,0)</f>
        <v>0</v>
      </c>
      <c r="CG164" s="190">
        <f>IF(N164="nulová",J164,0)</f>
        <v>0</v>
      </c>
      <c r="CH164" s="16" t="s">
        <v>88</v>
      </c>
      <c r="CI164" s="190">
        <f>ROUND(I164*H164,2)</f>
        <v>0</v>
      </c>
      <c r="CJ164" s="16" t="s">
        <v>172</v>
      </c>
      <c r="CK164" s="189" t="s">
        <v>2591</v>
      </c>
    </row>
    <row r="165" spans="1:89" s="2" customFormat="1">
      <c r="A165" s="34"/>
      <c r="B165" s="35"/>
      <c r="C165" s="36"/>
      <c r="D165" s="191" t="s">
        <v>174</v>
      </c>
      <c r="E165" s="36"/>
      <c r="F165" s="192" t="s">
        <v>345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BR165" s="16" t="s">
        <v>174</v>
      </c>
      <c r="BS165" s="16" t="s">
        <v>90</v>
      </c>
    </row>
    <row r="166" spans="1:89" s="13" customFormat="1">
      <c r="B166" s="196"/>
      <c r="C166" s="197"/>
      <c r="D166" s="198" t="s">
        <v>176</v>
      </c>
      <c r="E166" s="199" t="s">
        <v>79</v>
      </c>
      <c r="F166" s="200" t="s">
        <v>2592</v>
      </c>
      <c r="G166" s="197"/>
      <c r="H166" s="201">
        <v>108.65</v>
      </c>
      <c r="I166" s="202"/>
      <c r="J166" s="197"/>
      <c r="K166" s="197"/>
      <c r="L166" s="203"/>
      <c r="M166" s="204"/>
      <c r="N166" s="205"/>
      <c r="O166" s="205"/>
      <c r="P166" s="205"/>
      <c r="Q166" s="205"/>
      <c r="R166" s="205"/>
      <c r="S166" s="205"/>
      <c r="T166" s="206"/>
      <c r="BR166" s="207" t="s">
        <v>176</v>
      </c>
      <c r="BS166" s="207" t="s">
        <v>90</v>
      </c>
      <c r="BT166" s="13" t="s">
        <v>90</v>
      </c>
      <c r="BU166" s="13" t="s">
        <v>39</v>
      </c>
      <c r="BV166" s="13" t="s">
        <v>81</v>
      </c>
      <c r="BW166" s="207" t="s">
        <v>165</v>
      </c>
    </row>
    <row r="167" spans="1:89" s="2" customFormat="1" ht="21.75" customHeight="1">
      <c r="A167" s="34"/>
      <c r="B167" s="35"/>
      <c r="C167" s="208" t="s">
        <v>279</v>
      </c>
      <c r="D167" s="208" t="s">
        <v>322</v>
      </c>
      <c r="E167" s="209" t="s">
        <v>1878</v>
      </c>
      <c r="F167" s="210" t="s">
        <v>1879</v>
      </c>
      <c r="G167" s="211" t="s">
        <v>343</v>
      </c>
      <c r="H167" s="212">
        <v>114.083</v>
      </c>
      <c r="I167" s="213"/>
      <c r="J167" s="214">
        <f>ROUND(I167*H167,2)</f>
        <v>0</v>
      </c>
      <c r="K167" s="210" t="s">
        <v>171</v>
      </c>
      <c r="L167" s="215"/>
      <c r="M167" s="216" t="s">
        <v>79</v>
      </c>
      <c r="N167" s="217" t="s">
        <v>51</v>
      </c>
      <c r="O167" s="64"/>
      <c r="P167" s="187">
        <f>O167*H167</f>
        <v>0</v>
      </c>
      <c r="Q167" s="187">
        <v>2.1999999999999999E-2</v>
      </c>
      <c r="R167" s="187">
        <f>Q167*H167</f>
        <v>2.5098259999999999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BP167" s="189" t="s">
        <v>218</v>
      </c>
      <c r="BR167" s="189" t="s">
        <v>322</v>
      </c>
      <c r="BS167" s="189" t="s">
        <v>90</v>
      </c>
      <c r="BW167" s="16" t="s">
        <v>165</v>
      </c>
      <c r="CC167" s="190">
        <f>IF(N167="základní",J167,0)</f>
        <v>0</v>
      </c>
      <c r="CD167" s="190">
        <f>IF(N167="snížená",J167,0)</f>
        <v>0</v>
      </c>
      <c r="CE167" s="190">
        <f>IF(N167="zákl. přenesená",J167,0)</f>
        <v>0</v>
      </c>
      <c r="CF167" s="190">
        <f>IF(N167="sníž. přenesená",J167,0)</f>
        <v>0</v>
      </c>
      <c r="CG167" s="190">
        <f>IF(N167="nulová",J167,0)</f>
        <v>0</v>
      </c>
      <c r="CH167" s="16" t="s">
        <v>88</v>
      </c>
      <c r="CI167" s="190">
        <f>ROUND(I167*H167,2)</f>
        <v>0</v>
      </c>
      <c r="CJ167" s="16" t="s">
        <v>172</v>
      </c>
      <c r="CK167" s="189" t="s">
        <v>2593</v>
      </c>
    </row>
    <row r="168" spans="1:89" s="13" customFormat="1">
      <c r="B168" s="196"/>
      <c r="C168" s="197"/>
      <c r="D168" s="198" t="s">
        <v>176</v>
      </c>
      <c r="E168" s="197"/>
      <c r="F168" s="200" t="s">
        <v>2594</v>
      </c>
      <c r="G168" s="197"/>
      <c r="H168" s="201">
        <v>114.083</v>
      </c>
      <c r="I168" s="202"/>
      <c r="J168" s="197"/>
      <c r="K168" s="197"/>
      <c r="L168" s="203"/>
      <c r="M168" s="204"/>
      <c r="N168" s="205"/>
      <c r="O168" s="205"/>
      <c r="P168" s="205"/>
      <c r="Q168" s="205"/>
      <c r="R168" s="205"/>
      <c r="S168" s="205"/>
      <c r="T168" s="206"/>
      <c r="BR168" s="207" t="s">
        <v>176</v>
      </c>
      <c r="BS168" s="207" t="s">
        <v>90</v>
      </c>
      <c r="BT168" s="13" t="s">
        <v>90</v>
      </c>
      <c r="BU168" s="13" t="s">
        <v>4</v>
      </c>
      <c r="BV168" s="13" t="s">
        <v>88</v>
      </c>
      <c r="BW168" s="207" t="s">
        <v>165</v>
      </c>
    </row>
    <row r="169" spans="1:89" s="12" customFormat="1" ht="22.9" customHeight="1">
      <c r="B169" s="162"/>
      <c r="C169" s="163"/>
      <c r="D169" s="164" t="s">
        <v>80</v>
      </c>
      <c r="E169" s="176" t="s">
        <v>404</v>
      </c>
      <c r="F169" s="176" t="s">
        <v>405</v>
      </c>
      <c r="G169" s="163"/>
      <c r="H169" s="163"/>
      <c r="I169" s="166"/>
      <c r="J169" s="177">
        <f>CI169</f>
        <v>0</v>
      </c>
      <c r="K169" s="163"/>
      <c r="L169" s="168"/>
      <c r="M169" s="169"/>
      <c r="N169" s="170"/>
      <c r="O169" s="170"/>
      <c r="P169" s="171">
        <f>SUM(P170:P177)</f>
        <v>0</v>
      </c>
      <c r="Q169" s="170"/>
      <c r="R169" s="171">
        <f>SUM(R170:R177)</f>
        <v>0</v>
      </c>
      <c r="S169" s="170"/>
      <c r="T169" s="172">
        <f>SUM(T170:T177)</f>
        <v>108.47800000000001</v>
      </c>
      <c r="BP169" s="173" t="s">
        <v>88</v>
      </c>
      <c r="BR169" s="174" t="s">
        <v>80</v>
      </c>
      <c r="BS169" s="174" t="s">
        <v>88</v>
      </c>
      <c r="BW169" s="173" t="s">
        <v>165</v>
      </c>
      <c r="CI169" s="175">
        <f>SUM(CI170:CI177)</f>
        <v>0</v>
      </c>
    </row>
    <row r="170" spans="1:89" s="2" customFormat="1" ht="78" customHeight="1">
      <c r="A170" s="34"/>
      <c r="B170" s="35"/>
      <c r="C170" s="178" t="s">
        <v>288</v>
      </c>
      <c r="D170" s="178" t="s">
        <v>167</v>
      </c>
      <c r="E170" s="179" t="s">
        <v>1890</v>
      </c>
      <c r="F170" s="180" t="s">
        <v>1891</v>
      </c>
      <c r="G170" s="181" t="s">
        <v>213</v>
      </c>
      <c r="H170" s="182">
        <v>400</v>
      </c>
      <c r="I170" s="183"/>
      <c r="J170" s="184">
        <f>ROUND(I170*H170,2)</f>
        <v>0</v>
      </c>
      <c r="K170" s="180" t="s">
        <v>171</v>
      </c>
      <c r="L170" s="39"/>
      <c r="M170" s="185" t="s">
        <v>79</v>
      </c>
      <c r="N170" s="186" t="s">
        <v>51</v>
      </c>
      <c r="O170" s="64"/>
      <c r="P170" s="187">
        <f>O170*H170</f>
        <v>0</v>
      </c>
      <c r="Q170" s="187">
        <v>0</v>
      </c>
      <c r="R170" s="187">
        <f>Q170*H170</f>
        <v>0</v>
      </c>
      <c r="S170" s="187">
        <v>0.255</v>
      </c>
      <c r="T170" s="188">
        <f>S170*H170</f>
        <v>102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BP170" s="189" t="s">
        <v>172</v>
      </c>
      <c r="BR170" s="189" t="s">
        <v>167</v>
      </c>
      <c r="BS170" s="189" t="s">
        <v>90</v>
      </c>
      <c r="BW170" s="16" t="s">
        <v>165</v>
      </c>
      <c r="CC170" s="190">
        <f>IF(N170="základní",J170,0)</f>
        <v>0</v>
      </c>
      <c r="CD170" s="190">
        <f>IF(N170="snížená",J170,0)</f>
        <v>0</v>
      </c>
      <c r="CE170" s="190">
        <f>IF(N170="zákl. přenesená",J170,0)</f>
        <v>0</v>
      </c>
      <c r="CF170" s="190">
        <f>IF(N170="sníž. přenesená",J170,0)</f>
        <v>0</v>
      </c>
      <c r="CG170" s="190">
        <f>IF(N170="nulová",J170,0)</f>
        <v>0</v>
      </c>
      <c r="CH170" s="16" t="s">
        <v>88</v>
      </c>
      <c r="CI170" s="190">
        <f>ROUND(I170*H170,2)</f>
        <v>0</v>
      </c>
      <c r="CJ170" s="16" t="s">
        <v>172</v>
      </c>
      <c r="CK170" s="189" t="s">
        <v>2595</v>
      </c>
    </row>
    <row r="171" spans="1:89" s="2" customFormat="1">
      <c r="A171" s="34"/>
      <c r="B171" s="35"/>
      <c r="C171" s="36"/>
      <c r="D171" s="191" t="s">
        <v>174</v>
      </c>
      <c r="E171" s="36"/>
      <c r="F171" s="192" t="s">
        <v>1893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BR171" s="16" t="s">
        <v>174</v>
      </c>
      <c r="BS171" s="16" t="s">
        <v>90</v>
      </c>
    </row>
    <row r="172" spans="1:89" s="13" customFormat="1">
      <c r="B172" s="196"/>
      <c r="C172" s="197"/>
      <c r="D172" s="198" t="s">
        <v>176</v>
      </c>
      <c r="E172" s="199" t="s">
        <v>79</v>
      </c>
      <c r="F172" s="200" t="s">
        <v>2596</v>
      </c>
      <c r="G172" s="197"/>
      <c r="H172" s="201">
        <v>400</v>
      </c>
      <c r="I172" s="202"/>
      <c r="J172" s="197"/>
      <c r="K172" s="197"/>
      <c r="L172" s="203"/>
      <c r="M172" s="204"/>
      <c r="N172" s="205"/>
      <c r="O172" s="205"/>
      <c r="P172" s="205"/>
      <c r="Q172" s="205"/>
      <c r="R172" s="205"/>
      <c r="S172" s="205"/>
      <c r="T172" s="206"/>
      <c r="BR172" s="207" t="s">
        <v>176</v>
      </c>
      <c r="BS172" s="207" t="s">
        <v>90</v>
      </c>
      <c r="BT172" s="13" t="s">
        <v>90</v>
      </c>
      <c r="BU172" s="13" t="s">
        <v>39</v>
      </c>
      <c r="BV172" s="13" t="s">
        <v>81</v>
      </c>
      <c r="BW172" s="207" t="s">
        <v>165</v>
      </c>
    </row>
    <row r="173" spans="1:89" s="2" customFormat="1" ht="37.9" customHeight="1">
      <c r="A173" s="34"/>
      <c r="B173" s="35"/>
      <c r="C173" s="178" t="s">
        <v>297</v>
      </c>
      <c r="D173" s="178" t="s">
        <v>167</v>
      </c>
      <c r="E173" s="179" t="s">
        <v>2597</v>
      </c>
      <c r="F173" s="180" t="s">
        <v>2598</v>
      </c>
      <c r="G173" s="181" t="s">
        <v>213</v>
      </c>
      <c r="H173" s="182">
        <v>158</v>
      </c>
      <c r="I173" s="183"/>
      <c r="J173" s="184">
        <f>ROUND(I173*H173,2)</f>
        <v>0</v>
      </c>
      <c r="K173" s="180" t="s">
        <v>79</v>
      </c>
      <c r="L173" s="39"/>
      <c r="M173" s="185" t="s">
        <v>79</v>
      </c>
      <c r="N173" s="186" t="s">
        <v>51</v>
      </c>
      <c r="O173" s="64"/>
      <c r="P173" s="187">
        <f>O173*H173</f>
        <v>0</v>
      </c>
      <c r="Q173" s="187">
        <v>0</v>
      </c>
      <c r="R173" s="187">
        <f>Q173*H173</f>
        <v>0</v>
      </c>
      <c r="S173" s="187">
        <v>2.5999999999999999E-2</v>
      </c>
      <c r="T173" s="188">
        <f>S173*H173</f>
        <v>4.1079999999999997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BP173" s="189" t="s">
        <v>270</v>
      </c>
      <c r="BR173" s="189" t="s">
        <v>167</v>
      </c>
      <c r="BS173" s="189" t="s">
        <v>90</v>
      </c>
      <c r="BW173" s="16" t="s">
        <v>165</v>
      </c>
      <c r="CC173" s="190">
        <f>IF(N173="základní",J173,0)</f>
        <v>0</v>
      </c>
      <c r="CD173" s="190">
        <f>IF(N173="snížená",J173,0)</f>
        <v>0</v>
      </c>
      <c r="CE173" s="190">
        <f>IF(N173="zákl. přenesená",J173,0)</f>
        <v>0</v>
      </c>
      <c r="CF173" s="190">
        <f>IF(N173="sníž. přenesená",J173,0)</f>
        <v>0</v>
      </c>
      <c r="CG173" s="190">
        <f>IF(N173="nulová",J173,0)</f>
        <v>0</v>
      </c>
      <c r="CH173" s="16" t="s">
        <v>88</v>
      </c>
      <c r="CI173" s="190">
        <f>ROUND(I173*H173,2)</f>
        <v>0</v>
      </c>
      <c r="CJ173" s="16" t="s">
        <v>270</v>
      </c>
      <c r="CK173" s="189" t="s">
        <v>2599</v>
      </c>
    </row>
    <row r="174" spans="1:89" s="13" customFormat="1">
      <c r="B174" s="196"/>
      <c r="C174" s="197"/>
      <c r="D174" s="198" t="s">
        <v>176</v>
      </c>
      <c r="E174" s="199" t="s">
        <v>79</v>
      </c>
      <c r="F174" s="200" t="s">
        <v>2600</v>
      </c>
      <c r="G174" s="197"/>
      <c r="H174" s="201">
        <v>158</v>
      </c>
      <c r="I174" s="202"/>
      <c r="J174" s="197"/>
      <c r="K174" s="197"/>
      <c r="L174" s="203"/>
      <c r="M174" s="204"/>
      <c r="N174" s="205"/>
      <c r="O174" s="205"/>
      <c r="P174" s="205"/>
      <c r="Q174" s="205"/>
      <c r="R174" s="205"/>
      <c r="S174" s="205"/>
      <c r="T174" s="206"/>
      <c r="BR174" s="207" t="s">
        <v>176</v>
      </c>
      <c r="BS174" s="207" t="s">
        <v>90</v>
      </c>
      <c r="BT174" s="13" t="s">
        <v>90</v>
      </c>
      <c r="BU174" s="13" t="s">
        <v>39</v>
      </c>
      <c r="BV174" s="13" t="s">
        <v>81</v>
      </c>
      <c r="BW174" s="207" t="s">
        <v>165</v>
      </c>
    </row>
    <row r="175" spans="1:89" s="2" customFormat="1" ht="24.2" customHeight="1">
      <c r="A175" s="34"/>
      <c r="B175" s="35"/>
      <c r="C175" s="178" t="s">
        <v>303</v>
      </c>
      <c r="D175" s="178" t="s">
        <v>167</v>
      </c>
      <c r="E175" s="179" t="s">
        <v>2601</v>
      </c>
      <c r="F175" s="180" t="s">
        <v>2602</v>
      </c>
      <c r="G175" s="181" t="s">
        <v>213</v>
      </c>
      <c r="H175" s="182">
        <v>158</v>
      </c>
      <c r="I175" s="183"/>
      <c r="J175" s="184">
        <f>ROUND(I175*H175,2)</f>
        <v>0</v>
      </c>
      <c r="K175" s="180" t="s">
        <v>171</v>
      </c>
      <c r="L175" s="39"/>
      <c r="M175" s="185" t="s">
        <v>79</v>
      </c>
      <c r="N175" s="186" t="s">
        <v>51</v>
      </c>
      <c r="O175" s="64"/>
      <c r="P175" s="187">
        <f>O175*H175</f>
        <v>0</v>
      </c>
      <c r="Q175" s="187">
        <v>0</v>
      </c>
      <c r="R175" s="187">
        <f>Q175*H175</f>
        <v>0</v>
      </c>
      <c r="S175" s="187">
        <v>1.4999999999999999E-2</v>
      </c>
      <c r="T175" s="188">
        <f>S175*H175</f>
        <v>2.37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BP175" s="189" t="s">
        <v>270</v>
      </c>
      <c r="BR175" s="189" t="s">
        <v>167</v>
      </c>
      <c r="BS175" s="189" t="s">
        <v>90</v>
      </c>
      <c r="BW175" s="16" t="s">
        <v>165</v>
      </c>
      <c r="CC175" s="190">
        <f>IF(N175="základní",J175,0)</f>
        <v>0</v>
      </c>
      <c r="CD175" s="190">
        <f>IF(N175="snížená",J175,0)</f>
        <v>0</v>
      </c>
      <c r="CE175" s="190">
        <f>IF(N175="zákl. přenesená",J175,0)</f>
        <v>0</v>
      </c>
      <c r="CF175" s="190">
        <f>IF(N175="sníž. přenesená",J175,0)</f>
        <v>0</v>
      </c>
      <c r="CG175" s="190">
        <f>IF(N175="nulová",J175,0)</f>
        <v>0</v>
      </c>
      <c r="CH175" s="16" t="s">
        <v>88</v>
      </c>
      <c r="CI175" s="190">
        <f>ROUND(I175*H175,2)</f>
        <v>0</v>
      </c>
      <c r="CJ175" s="16" t="s">
        <v>270</v>
      </c>
      <c r="CK175" s="189" t="s">
        <v>2603</v>
      </c>
    </row>
    <row r="176" spans="1:89" s="2" customFormat="1">
      <c r="A176" s="34"/>
      <c r="B176" s="35"/>
      <c r="C176" s="36"/>
      <c r="D176" s="191" t="s">
        <v>174</v>
      </c>
      <c r="E176" s="36"/>
      <c r="F176" s="192" t="s">
        <v>2604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BR176" s="16" t="s">
        <v>174</v>
      </c>
      <c r="BS176" s="16" t="s">
        <v>90</v>
      </c>
    </row>
    <row r="177" spans="1:89" s="13" customFormat="1" ht="22.5">
      <c r="B177" s="196"/>
      <c r="C177" s="197"/>
      <c r="D177" s="198" t="s">
        <v>176</v>
      </c>
      <c r="E177" s="199" t="s">
        <v>79</v>
      </c>
      <c r="F177" s="200" t="s">
        <v>2605</v>
      </c>
      <c r="G177" s="197"/>
      <c r="H177" s="201">
        <v>158</v>
      </c>
      <c r="I177" s="202"/>
      <c r="J177" s="197"/>
      <c r="K177" s="197"/>
      <c r="L177" s="203"/>
      <c r="M177" s="204"/>
      <c r="N177" s="205"/>
      <c r="O177" s="205"/>
      <c r="P177" s="205"/>
      <c r="Q177" s="205"/>
      <c r="R177" s="205"/>
      <c r="S177" s="205"/>
      <c r="T177" s="206"/>
      <c r="BR177" s="207" t="s">
        <v>176</v>
      </c>
      <c r="BS177" s="207" t="s">
        <v>90</v>
      </c>
      <c r="BT177" s="13" t="s">
        <v>90</v>
      </c>
      <c r="BU177" s="13" t="s">
        <v>39</v>
      </c>
      <c r="BV177" s="13" t="s">
        <v>81</v>
      </c>
      <c r="BW177" s="207" t="s">
        <v>165</v>
      </c>
    </row>
    <row r="178" spans="1:89" s="12" customFormat="1" ht="22.9" customHeight="1">
      <c r="B178" s="162"/>
      <c r="C178" s="163"/>
      <c r="D178" s="164" t="s">
        <v>80</v>
      </c>
      <c r="E178" s="176" t="s">
        <v>555</v>
      </c>
      <c r="F178" s="176" t="s">
        <v>556</v>
      </c>
      <c r="G178" s="163"/>
      <c r="H178" s="163"/>
      <c r="I178" s="166"/>
      <c r="J178" s="177">
        <f>CI178</f>
        <v>0</v>
      </c>
      <c r="K178" s="163"/>
      <c r="L178" s="168"/>
      <c r="M178" s="169"/>
      <c r="N178" s="170"/>
      <c r="O178" s="170"/>
      <c r="P178" s="171">
        <f>SUM(P179:P191)</f>
        <v>0</v>
      </c>
      <c r="Q178" s="170"/>
      <c r="R178" s="171">
        <f>SUM(R179:R191)</f>
        <v>8.2159999999999997E-2</v>
      </c>
      <c r="S178" s="170"/>
      <c r="T178" s="172">
        <f>SUM(T179:T191)</f>
        <v>0</v>
      </c>
      <c r="BP178" s="173" t="s">
        <v>88</v>
      </c>
      <c r="BR178" s="174" t="s">
        <v>80</v>
      </c>
      <c r="BS178" s="174" t="s">
        <v>88</v>
      </c>
      <c r="BW178" s="173" t="s">
        <v>165</v>
      </c>
      <c r="CI178" s="175">
        <f>SUM(CI179:CI191)</f>
        <v>0</v>
      </c>
    </row>
    <row r="179" spans="1:89" s="2" customFormat="1" ht="24.2" customHeight="1">
      <c r="A179" s="34"/>
      <c r="B179" s="35"/>
      <c r="C179" s="178" t="s">
        <v>7</v>
      </c>
      <c r="D179" s="178" t="s">
        <v>167</v>
      </c>
      <c r="E179" s="179" t="s">
        <v>2606</v>
      </c>
      <c r="F179" s="180" t="s">
        <v>2607</v>
      </c>
      <c r="G179" s="181" t="s">
        <v>190</v>
      </c>
      <c r="H179" s="182">
        <v>4.1079999999999997</v>
      </c>
      <c r="I179" s="183"/>
      <c r="J179" s="184">
        <f>ROUND(I179*H179,2)</f>
        <v>0</v>
      </c>
      <c r="K179" s="180" t="s">
        <v>171</v>
      </c>
      <c r="L179" s="39"/>
      <c r="M179" s="185" t="s">
        <v>79</v>
      </c>
      <c r="N179" s="186" t="s">
        <v>51</v>
      </c>
      <c r="O179" s="64"/>
      <c r="P179" s="187">
        <f>O179*H179</f>
        <v>0</v>
      </c>
      <c r="Q179" s="187">
        <v>0.02</v>
      </c>
      <c r="R179" s="187">
        <f>Q179*H179</f>
        <v>8.2159999999999997E-2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BP179" s="189" t="s">
        <v>172</v>
      </c>
      <c r="BR179" s="189" t="s">
        <v>167</v>
      </c>
      <c r="BS179" s="189" t="s">
        <v>90</v>
      </c>
      <c r="BW179" s="16" t="s">
        <v>165</v>
      </c>
      <c r="CC179" s="190">
        <f>IF(N179="základní",J179,0)</f>
        <v>0</v>
      </c>
      <c r="CD179" s="190">
        <f>IF(N179="snížená",J179,0)</f>
        <v>0</v>
      </c>
      <c r="CE179" s="190">
        <f>IF(N179="zákl. přenesená",J179,0)</f>
        <v>0</v>
      </c>
      <c r="CF179" s="190">
        <f>IF(N179="sníž. přenesená",J179,0)</f>
        <v>0</v>
      </c>
      <c r="CG179" s="190">
        <f>IF(N179="nulová",J179,0)</f>
        <v>0</v>
      </c>
      <c r="CH179" s="16" t="s">
        <v>88</v>
      </c>
      <c r="CI179" s="190">
        <f>ROUND(I179*H179,2)</f>
        <v>0</v>
      </c>
      <c r="CJ179" s="16" t="s">
        <v>172</v>
      </c>
      <c r="CK179" s="189" t="s">
        <v>2608</v>
      </c>
    </row>
    <row r="180" spans="1:89" s="2" customFormat="1">
      <c r="A180" s="34"/>
      <c r="B180" s="35"/>
      <c r="C180" s="36"/>
      <c r="D180" s="191" t="s">
        <v>174</v>
      </c>
      <c r="E180" s="36"/>
      <c r="F180" s="192" t="s">
        <v>2609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BR180" s="16" t="s">
        <v>174</v>
      </c>
      <c r="BS180" s="16" t="s">
        <v>90</v>
      </c>
    </row>
    <row r="181" spans="1:89" s="2" customFormat="1" ht="33" customHeight="1">
      <c r="A181" s="34"/>
      <c r="B181" s="35"/>
      <c r="C181" s="178" t="s">
        <v>315</v>
      </c>
      <c r="D181" s="178" t="s">
        <v>167</v>
      </c>
      <c r="E181" s="179" t="s">
        <v>563</v>
      </c>
      <c r="F181" s="180" t="s">
        <v>564</v>
      </c>
      <c r="G181" s="181" t="s">
        <v>190</v>
      </c>
      <c r="H181" s="182">
        <v>108.47799999999999</v>
      </c>
      <c r="I181" s="183"/>
      <c r="J181" s="184">
        <f>ROUND(I181*H181,2)</f>
        <v>0</v>
      </c>
      <c r="K181" s="180" t="s">
        <v>171</v>
      </c>
      <c r="L181" s="39"/>
      <c r="M181" s="185" t="s">
        <v>79</v>
      </c>
      <c r="N181" s="186" t="s">
        <v>51</v>
      </c>
      <c r="O181" s="64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BP181" s="189" t="s">
        <v>172</v>
      </c>
      <c r="BR181" s="189" t="s">
        <v>167</v>
      </c>
      <c r="BS181" s="189" t="s">
        <v>90</v>
      </c>
      <c r="BW181" s="16" t="s">
        <v>165</v>
      </c>
      <c r="CC181" s="190">
        <f>IF(N181="základní",J181,0)</f>
        <v>0</v>
      </c>
      <c r="CD181" s="190">
        <f>IF(N181="snížená",J181,0)</f>
        <v>0</v>
      </c>
      <c r="CE181" s="190">
        <f>IF(N181="zákl. přenesená",J181,0)</f>
        <v>0</v>
      </c>
      <c r="CF181" s="190">
        <f>IF(N181="sníž. přenesená",J181,0)</f>
        <v>0</v>
      </c>
      <c r="CG181" s="190">
        <f>IF(N181="nulová",J181,0)</f>
        <v>0</v>
      </c>
      <c r="CH181" s="16" t="s">
        <v>88</v>
      </c>
      <c r="CI181" s="190">
        <f>ROUND(I181*H181,2)</f>
        <v>0</v>
      </c>
      <c r="CJ181" s="16" t="s">
        <v>172</v>
      </c>
      <c r="CK181" s="189" t="s">
        <v>2610</v>
      </c>
    </row>
    <row r="182" spans="1:89" s="2" customFormat="1">
      <c r="A182" s="34"/>
      <c r="B182" s="35"/>
      <c r="C182" s="36"/>
      <c r="D182" s="191" t="s">
        <v>174</v>
      </c>
      <c r="E182" s="36"/>
      <c r="F182" s="192" t="s">
        <v>566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BR182" s="16" t="s">
        <v>174</v>
      </c>
      <c r="BS182" s="16" t="s">
        <v>90</v>
      </c>
    </row>
    <row r="183" spans="1:89" s="2" customFormat="1" ht="44.25" customHeight="1">
      <c r="A183" s="34"/>
      <c r="B183" s="35"/>
      <c r="C183" s="178" t="s">
        <v>321</v>
      </c>
      <c r="D183" s="178" t="s">
        <v>167</v>
      </c>
      <c r="E183" s="179" t="s">
        <v>568</v>
      </c>
      <c r="F183" s="180" t="s">
        <v>569</v>
      </c>
      <c r="G183" s="181" t="s">
        <v>190</v>
      </c>
      <c r="H183" s="182">
        <v>542.39</v>
      </c>
      <c r="I183" s="183"/>
      <c r="J183" s="184">
        <f>ROUND(I183*H183,2)</f>
        <v>0</v>
      </c>
      <c r="K183" s="180" t="s">
        <v>171</v>
      </c>
      <c r="L183" s="39"/>
      <c r="M183" s="185" t="s">
        <v>79</v>
      </c>
      <c r="N183" s="186" t="s">
        <v>51</v>
      </c>
      <c r="O183" s="64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BP183" s="189" t="s">
        <v>172</v>
      </c>
      <c r="BR183" s="189" t="s">
        <v>167</v>
      </c>
      <c r="BS183" s="189" t="s">
        <v>90</v>
      </c>
      <c r="BW183" s="16" t="s">
        <v>165</v>
      </c>
      <c r="CC183" s="190">
        <f>IF(N183="základní",J183,0)</f>
        <v>0</v>
      </c>
      <c r="CD183" s="190">
        <f>IF(N183="snížená",J183,0)</f>
        <v>0</v>
      </c>
      <c r="CE183" s="190">
        <f>IF(N183="zákl. přenesená",J183,0)</f>
        <v>0</v>
      </c>
      <c r="CF183" s="190">
        <f>IF(N183="sníž. přenesená",J183,0)</f>
        <v>0</v>
      </c>
      <c r="CG183" s="190">
        <f>IF(N183="nulová",J183,0)</f>
        <v>0</v>
      </c>
      <c r="CH183" s="16" t="s">
        <v>88</v>
      </c>
      <c r="CI183" s="190">
        <f>ROUND(I183*H183,2)</f>
        <v>0</v>
      </c>
      <c r="CJ183" s="16" t="s">
        <v>172</v>
      </c>
      <c r="CK183" s="189" t="s">
        <v>2611</v>
      </c>
    </row>
    <row r="184" spans="1:89" s="2" customFormat="1">
      <c r="A184" s="34"/>
      <c r="B184" s="35"/>
      <c r="C184" s="36"/>
      <c r="D184" s="191" t="s">
        <v>174</v>
      </c>
      <c r="E184" s="36"/>
      <c r="F184" s="192" t="s">
        <v>571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BR184" s="16" t="s">
        <v>174</v>
      </c>
      <c r="BS184" s="16" t="s">
        <v>90</v>
      </c>
    </row>
    <row r="185" spans="1:89" s="2" customFormat="1" ht="19.5">
      <c r="A185" s="34"/>
      <c r="B185" s="35"/>
      <c r="C185" s="36"/>
      <c r="D185" s="198" t="s">
        <v>572</v>
      </c>
      <c r="E185" s="36"/>
      <c r="F185" s="218" t="s">
        <v>573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BR185" s="16" t="s">
        <v>572</v>
      </c>
      <c r="BS185" s="16" t="s">
        <v>90</v>
      </c>
    </row>
    <row r="186" spans="1:89" s="13" customFormat="1">
      <c r="B186" s="196"/>
      <c r="C186" s="197"/>
      <c r="D186" s="198" t="s">
        <v>176</v>
      </c>
      <c r="E186" s="197"/>
      <c r="F186" s="200" t="s">
        <v>2612</v>
      </c>
      <c r="G186" s="197"/>
      <c r="H186" s="201">
        <v>542.39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BR186" s="207" t="s">
        <v>176</v>
      </c>
      <c r="BS186" s="207" t="s">
        <v>90</v>
      </c>
      <c r="BT186" s="13" t="s">
        <v>90</v>
      </c>
      <c r="BU186" s="13" t="s">
        <v>4</v>
      </c>
      <c r="BV186" s="13" t="s">
        <v>88</v>
      </c>
      <c r="BW186" s="207" t="s">
        <v>165</v>
      </c>
    </row>
    <row r="187" spans="1:89" s="2" customFormat="1" ht="49.15" customHeight="1">
      <c r="A187" s="34"/>
      <c r="B187" s="35"/>
      <c r="C187" s="178" t="s">
        <v>327</v>
      </c>
      <c r="D187" s="178" t="s">
        <v>167</v>
      </c>
      <c r="E187" s="179" t="s">
        <v>2613</v>
      </c>
      <c r="F187" s="180" t="s">
        <v>2614</v>
      </c>
      <c r="G187" s="181" t="s">
        <v>190</v>
      </c>
      <c r="H187" s="182">
        <v>4.1079999999999997</v>
      </c>
      <c r="I187" s="183"/>
      <c r="J187" s="184">
        <f>ROUND(I187*H187,2)</f>
        <v>0</v>
      </c>
      <c r="K187" s="180" t="s">
        <v>171</v>
      </c>
      <c r="L187" s="39"/>
      <c r="M187" s="185" t="s">
        <v>79</v>
      </c>
      <c r="N187" s="186" t="s">
        <v>51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BP187" s="189" t="s">
        <v>172</v>
      </c>
      <c r="BR187" s="189" t="s">
        <v>167</v>
      </c>
      <c r="BS187" s="189" t="s">
        <v>90</v>
      </c>
      <c r="BW187" s="16" t="s">
        <v>165</v>
      </c>
      <c r="CC187" s="190">
        <f>IF(N187="základní",J187,0)</f>
        <v>0</v>
      </c>
      <c r="CD187" s="190">
        <f>IF(N187="snížená",J187,0)</f>
        <v>0</v>
      </c>
      <c r="CE187" s="190">
        <f>IF(N187="zákl. přenesená",J187,0)</f>
        <v>0</v>
      </c>
      <c r="CF187" s="190">
        <f>IF(N187="sníž. přenesená",J187,0)</f>
        <v>0</v>
      </c>
      <c r="CG187" s="190">
        <f>IF(N187="nulová",J187,0)</f>
        <v>0</v>
      </c>
      <c r="CH187" s="16" t="s">
        <v>88</v>
      </c>
      <c r="CI187" s="190">
        <f>ROUND(I187*H187,2)</f>
        <v>0</v>
      </c>
      <c r="CJ187" s="16" t="s">
        <v>172</v>
      </c>
      <c r="CK187" s="189" t="s">
        <v>2615</v>
      </c>
    </row>
    <row r="188" spans="1:89" s="2" customFormat="1">
      <c r="A188" s="34"/>
      <c r="B188" s="35"/>
      <c r="C188" s="36"/>
      <c r="D188" s="191" t="s">
        <v>174</v>
      </c>
      <c r="E188" s="36"/>
      <c r="F188" s="192" t="s">
        <v>2616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BR188" s="16" t="s">
        <v>174</v>
      </c>
      <c r="BS188" s="16" t="s">
        <v>90</v>
      </c>
    </row>
    <row r="189" spans="1:89" s="2" customFormat="1" ht="44.25" customHeight="1">
      <c r="A189" s="34"/>
      <c r="B189" s="35"/>
      <c r="C189" s="178" t="s">
        <v>334</v>
      </c>
      <c r="D189" s="178" t="s">
        <v>167</v>
      </c>
      <c r="E189" s="179" t="s">
        <v>1904</v>
      </c>
      <c r="F189" s="180" t="s">
        <v>1905</v>
      </c>
      <c r="G189" s="181" t="s">
        <v>190</v>
      </c>
      <c r="H189" s="182">
        <v>102</v>
      </c>
      <c r="I189" s="183"/>
      <c r="J189" s="184">
        <f>ROUND(I189*H189,2)</f>
        <v>0</v>
      </c>
      <c r="K189" s="180" t="s">
        <v>171</v>
      </c>
      <c r="L189" s="39"/>
      <c r="M189" s="185" t="s">
        <v>79</v>
      </c>
      <c r="N189" s="186" t="s">
        <v>51</v>
      </c>
      <c r="O189" s="64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BP189" s="189" t="s">
        <v>172</v>
      </c>
      <c r="BR189" s="189" t="s">
        <v>167</v>
      </c>
      <c r="BS189" s="189" t="s">
        <v>90</v>
      </c>
      <c r="BW189" s="16" t="s">
        <v>165</v>
      </c>
      <c r="CC189" s="190">
        <f>IF(N189="základní",J189,0)</f>
        <v>0</v>
      </c>
      <c r="CD189" s="190">
        <f>IF(N189="snížená",J189,0)</f>
        <v>0</v>
      </c>
      <c r="CE189" s="190">
        <f>IF(N189="zákl. přenesená",J189,0)</f>
        <v>0</v>
      </c>
      <c r="CF189" s="190">
        <f>IF(N189="sníž. přenesená",J189,0)</f>
        <v>0</v>
      </c>
      <c r="CG189" s="190">
        <f>IF(N189="nulová",J189,0)</f>
        <v>0</v>
      </c>
      <c r="CH189" s="16" t="s">
        <v>88</v>
      </c>
      <c r="CI189" s="190">
        <f>ROUND(I189*H189,2)</f>
        <v>0</v>
      </c>
      <c r="CJ189" s="16" t="s">
        <v>172</v>
      </c>
      <c r="CK189" s="189" t="s">
        <v>2617</v>
      </c>
    </row>
    <row r="190" spans="1:89" s="2" customFormat="1">
      <c r="A190" s="34"/>
      <c r="B190" s="35"/>
      <c r="C190" s="36"/>
      <c r="D190" s="191" t="s">
        <v>174</v>
      </c>
      <c r="E190" s="36"/>
      <c r="F190" s="192" t="s">
        <v>1907</v>
      </c>
      <c r="G190" s="36"/>
      <c r="H190" s="36"/>
      <c r="I190" s="193"/>
      <c r="J190" s="36"/>
      <c r="K190" s="36"/>
      <c r="L190" s="39"/>
      <c r="M190" s="194"/>
      <c r="N190" s="195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BR190" s="16" t="s">
        <v>174</v>
      </c>
      <c r="BS190" s="16" t="s">
        <v>90</v>
      </c>
    </row>
    <row r="191" spans="1:89" s="2" customFormat="1" ht="16.5" customHeight="1">
      <c r="A191" s="34"/>
      <c r="B191" s="35"/>
      <c r="C191" s="178" t="s">
        <v>340</v>
      </c>
      <c r="D191" s="178" t="s">
        <v>167</v>
      </c>
      <c r="E191" s="179" t="s">
        <v>2618</v>
      </c>
      <c r="F191" s="180" t="s">
        <v>2619</v>
      </c>
      <c r="G191" s="181" t="s">
        <v>190</v>
      </c>
      <c r="H191" s="182">
        <v>2.37</v>
      </c>
      <c r="I191" s="183"/>
      <c r="J191" s="184">
        <f>ROUND(I191*H191,2)</f>
        <v>0</v>
      </c>
      <c r="K191" s="180" t="s">
        <v>79</v>
      </c>
      <c r="L191" s="39"/>
      <c r="M191" s="185" t="s">
        <v>79</v>
      </c>
      <c r="N191" s="186" t="s">
        <v>51</v>
      </c>
      <c r="O191" s="64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BP191" s="189" t="s">
        <v>172</v>
      </c>
      <c r="BR191" s="189" t="s">
        <v>167</v>
      </c>
      <c r="BS191" s="189" t="s">
        <v>90</v>
      </c>
      <c r="BW191" s="16" t="s">
        <v>165</v>
      </c>
      <c r="CC191" s="190">
        <f>IF(N191="základní",J191,0)</f>
        <v>0</v>
      </c>
      <c r="CD191" s="190">
        <f>IF(N191="snížená",J191,0)</f>
        <v>0</v>
      </c>
      <c r="CE191" s="190">
        <f>IF(N191="zákl. přenesená",J191,0)</f>
        <v>0</v>
      </c>
      <c r="CF191" s="190">
        <f>IF(N191="sníž. přenesená",J191,0)</f>
        <v>0</v>
      </c>
      <c r="CG191" s="190">
        <f>IF(N191="nulová",J191,0)</f>
        <v>0</v>
      </c>
      <c r="CH191" s="16" t="s">
        <v>88</v>
      </c>
      <c r="CI191" s="190">
        <f>ROUND(I191*H191,2)</f>
        <v>0</v>
      </c>
      <c r="CJ191" s="16" t="s">
        <v>172</v>
      </c>
      <c r="CK191" s="189" t="s">
        <v>2620</v>
      </c>
    </row>
    <row r="192" spans="1:89" s="12" customFormat="1" ht="22.9" customHeight="1">
      <c r="B192" s="162"/>
      <c r="C192" s="163"/>
      <c r="D192" s="164" t="s">
        <v>80</v>
      </c>
      <c r="E192" s="176" t="s">
        <v>615</v>
      </c>
      <c r="F192" s="176" t="s">
        <v>616</v>
      </c>
      <c r="G192" s="163"/>
      <c r="H192" s="163"/>
      <c r="I192" s="166"/>
      <c r="J192" s="177">
        <f>CI192</f>
        <v>0</v>
      </c>
      <c r="K192" s="163"/>
      <c r="L192" s="168"/>
      <c r="M192" s="169"/>
      <c r="N192" s="170"/>
      <c r="O192" s="170"/>
      <c r="P192" s="171">
        <f>SUM(P193:P194)</f>
        <v>0</v>
      </c>
      <c r="Q192" s="170"/>
      <c r="R192" s="171">
        <f>SUM(R193:R194)</f>
        <v>0</v>
      </c>
      <c r="S192" s="170"/>
      <c r="T192" s="172">
        <f>SUM(T193:T194)</f>
        <v>0</v>
      </c>
      <c r="BP192" s="173" t="s">
        <v>88</v>
      </c>
      <c r="BR192" s="174" t="s">
        <v>80</v>
      </c>
      <c r="BS192" s="174" t="s">
        <v>88</v>
      </c>
      <c r="BW192" s="173" t="s">
        <v>165</v>
      </c>
      <c r="CI192" s="175">
        <f>SUM(CI193:CI194)</f>
        <v>0</v>
      </c>
    </row>
    <row r="193" spans="1:89" s="2" customFormat="1" ht="55.5" customHeight="1">
      <c r="A193" s="34"/>
      <c r="B193" s="35"/>
      <c r="C193" s="178" t="s">
        <v>347</v>
      </c>
      <c r="D193" s="178" t="s">
        <v>167</v>
      </c>
      <c r="E193" s="179" t="s">
        <v>618</v>
      </c>
      <c r="F193" s="180" t="s">
        <v>619</v>
      </c>
      <c r="G193" s="181" t="s">
        <v>190</v>
      </c>
      <c r="H193" s="182">
        <v>64.596000000000004</v>
      </c>
      <c r="I193" s="183"/>
      <c r="J193" s="184">
        <f>ROUND(I193*H193,2)</f>
        <v>0</v>
      </c>
      <c r="K193" s="180" t="s">
        <v>171</v>
      </c>
      <c r="L193" s="39"/>
      <c r="M193" s="185" t="s">
        <v>79</v>
      </c>
      <c r="N193" s="186" t="s">
        <v>51</v>
      </c>
      <c r="O193" s="64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BP193" s="189" t="s">
        <v>172</v>
      </c>
      <c r="BR193" s="189" t="s">
        <v>167</v>
      </c>
      <c r="BS193" s="189" t="s">
        <v>90</v>
      </c>
      <c r="BW193" s="16" t="s">
        <v>165</v>
      </c>
      <c r="CC193" s="190">
        <f>IF(N193="základní",J193,0)</f>
        <v>0</v>
      </c>
      <c r="CD193" s="190">
        <f>IF(N193="snížená",J193,0)</f>
        <v>0</v>
      </c>
      <c r="CE193" s="190">
        <f>IF(N193="zákl. přenesená",J193,0)</f>
        <v>0</v>
      </c>
      <c r="CF193" s="190">
        <f>IF(N193="sníž. přenesená",J193,0)</f>
        <v>0</v>
      </c>
      <c r="CG193" s="190">
        <f>IF(N193="nulová",J193,0)</f>
        <v>0</v>
      </c>
      <c r="CH193" s="16" t="s">
        <v>88</v>
      </c>
      <c r="CI193" s="190">
        <f>ROUND(I193*H193,2)</f>
        <v>0</v>
      </c>
      <c r="CJ193" s="16" t="s">
        <v>172</v>
      </c>
      <c r="CK193" s="189" t="s">
        <v>2621</v>
      </c>
    </row>
    <row r="194" spans="1:89" s="2" customFormat="1">
      <c r="A194" s="34"/>
      <c r="B194" s="35"/>
      <c r="C194" s="36"/>
      <c r="D194" s="191" t="s">
        <v>174</v>
      </c>
      <c r="E194" s="36"/>
      <c r="F194" s="192" t="s">
        <v>621</v>
      </c>
      <c r="G194" s="36"/>
      <c r="H194" s="36"/>
      <c r="I194" s="193"/>
      <c r="J194" s="36"/>
      <c r="K194" s="36"/>
      <c r="L194" s="39"/>
      <c r="M194" s="194"/>
      <c r="N194" s="195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BR194" s="16" t="s">
        <v>174</v>
      </c>
      <c r="BS194" s="16" t="s">
        <v>90</v>
      </c>
    </row>
    <row r="195" spans="1:89" s="12" customFormat="1" ht="25.9" customHeight="1">
      <c r="B195" s="162"/>
      <c r="C195" s="163"/>
      <c r="D195" s="164" t="s">
        <v>80</v>
      </c>
      <c r="E195" s="165" t="s">
        <v>622</v>
      </c>
      <c r="F195" s="165" t="s">
        <v>623</v>
      </c>
      <c r="G195" s="163"/>
      <c r="H195" s="163"/>
      <c r="I195" s="166"/>
      <c r="J195" s="167">
        <f>CI195</f>
        <v>0</v>
      </c>
      <c r="K195" s="163"/>
      <c r="L195" s="168"/>
      <c r="M195" s="169"/>
      <c r="N195" s="170"/>
      <c r="O195" s="170"/>
      <c r="P195" s="171">
        <v>0</v>
      </c>
      <c r="Q195" s="170"/>
      <c r="R195" s="171">
        <v>0</v>
      </c>
      <c r="S195" s="170"/>
      <c r="T195" s="172">
        <v>0</v>
      </c>
      <c r="BP195" s="173" t="s">
        <v>90</v>
      </c>
      <c r="BR195" s="174" t="s">
        <v>80</v>
      </c>
      <c r="BS195" s="174" t="s">
        <v>81</v>
      </c>
      <c r="BW195" s="173" t="s">
        <v>165</v>
      </c>
      <c r="CI195" s="175">
        <v>0</v>
      </c>
    </row>
    <row r="196" spans="1:89" s="12" customFormat="1" ht="25.9" customHeight="1">
      <c r="B196" s="162"/>
      <c r="C196" s="163"/>
      <c r="D196" s="164" t="s">
        <v>80</v>
      </c>
      <c r="E196" s="165" t="s">
        <v>1575</v>
      </c>
      <c r="F196" s="165" t="s">
        <v>1576</v>
      </c>
      <c r="G196" s="163"/>
      <c r="H196" s="163"/>
      <c r="I196" s="166"/>
      <c r="J196" s="167">
        <f>CI196</f>
        <v>0</v>
      </c>
      <c r="K196" s="163"/>
      <c r="L196" s="168"/>
      <c r="M196" s="169"/>
      <c r="N196" s="170"/>
      <c r="O196" s="170"/>
      <c r="P196" s="171">
        <f>SUM(P197:P202)</f>
        <v>0</v>
      </c>
      <c r="Q196" s="170"/>
      <c r="R196" s="171">
        <f>SUM(R197:R202)</f>
        <v>0</v>
      </c>
      <c r="S196" s="170"/>
      <c r="T196" s="172">
        <f>SUM(T197:T202)</f>
        <v>0</v>
      </c>
      <c r="BP196" s="173" t="s">
        <v>172</v>
      </c>
      <c r="BR196" s="174" t="s">
        <v>80</v>
      </c>
      <c r="BS196" s="174" t="s">
        <v>81</v>
      </c>
      <c r="BW196" s="173" t="s">
        <v>165</v>
      </c>
      <c r="CI196" s="175">
        <f>SUM(CI197:CI202)</f>
        <v>0</v>
      </c>
    </row>
    <row r="197" spans="1:89" s="2" customFormat="1" ht="24.2" customHeight="1">
      <c r="A197" s="34"/>
      <c r="B197" s="35"/>
      <c r="C197" s="178" t="s">
        <v>351</v>
      </c>
      <c r="D197" s="178" t="s">
        <v>167</v>
      </c>
      <c r="E197" s="179" t="s">
        <v>2622</v>
      </c>
      <c r="F197" s="180" t="s">
        <v>2623</v>
      </c>
      <c r="G197" s="181" t="s">
        <v>1580</v>
      </c>
      <c r="H197" s="182">
        <v>100</v>
      </c>
      <c r="I197" s="183"/>
      <c r="J197" s="184">
        <f>ROUND(I197*H197,2)</f>
        <v>0</v>
      </c>
      <c r="K197" s="180" t="s">
        <v>2518</v>
      </c>
      <c r="L197" s="39"/>
      <c r="M197" s="185" t="s">
        <v>79</v>
      </c>
      <c r="N197" s="186" t="s">
        <v>51</v>
      </c>
      <c r="O197" s="64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BP197" s="189" t="s">
        <v>1581</v>
      </c>
      <c r="BR197" s="189" t="s">
        <v>167</v>
      </c>
      <c r="BS197" s="189" t="s">
        <v>88</v>
      </c>
      <c r="BW197" s="16" t="s">
        <v>165</v>
      </c>
      <c r="CC197" s="190">
        <f>IF(N197="základní",J197,0)</f>
        <v>0</v>
      </c>
      <c r="CD197" s="190">
        <f>IF(N197="snížená",J197,0)</f>
        <v>0</v>
      </c>
      <c r="CE197" s="190">
        <f>IF(N197="zákl. přenesená",J197,0)</f>
        <v>0</v>
      </c>
      <c r="CF197" s="190">
        <f>IF(N197="sníž. přenesená",J197,0)</f>
        <v>0</v>
      </c>
      <c r="CG197" s="190">
        <f>IF(N197="nulová",J197,0)</f>
        <v>0</v>
      </c>
      <c r="CH197" s="16" t="s">
        <v>88</v>
      </c>
      <c r="CI197" s="190">
        <f>ROUND(I197*H197,2)</f>
        <v>0</v>
      </c>
      <c r="CJ197" s="16" t="s">
        <v>1581</v>
      </c>
      <c r="CK197" s="189" t="s">
        <v>2624</v>
      </c>
    </row>
    <row r="198" spans="1:89" s="2" customFormat="1">
      <c r="A198" s="34"/>
      <c r="B198" s="35"/>
      <c r="C198" s="36"/>
      <c r="D198" s="191" t="s">
        <v>174</v>
      </c>
      <c r="E198" s="36"/>
      <c r="F198" s="192" t="s">
        <v>2625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BR198" s="16" t="s">
        <v>174</v>
      </c>
      <c r="BS198" s="16" t="s">
        <v>88</v>
      </c>
    </row>
    <row r="199" spans="1:89" s="13" customFormat="1">
      <c r="B199" s="196"/>
      <c r="C199" s="197"/>
      <c r="D199" s="198" t="s">
        <v>176</v>
      </c>
      <c r="E199" s="199" t="s">
        <v>79</v>
      </c>
      <c r="F199" s="200" t="s">
        <v>2626</v>
      </c>
      <c r="G199" s="197"/>
      <c r="H199" s="201">
        <v>100</v>
      </c>
      <c r="I199" s="202"/>
      <c r="J199" s="197"/>
      <c r="K199" s="197"/>
      <c r="L199" s="203"/>
      <c r="M199" s="204"/>
      <c r="N199" s="205"/>
      <c r="O199" s="205"/>
      <c r="P199" s="205"/>
      <c r="Q199" s="205"/>
      <c r="R199" s="205"/>
      <c r="S199" s="205"/>
      <c r="T199" s="206"/>
      <c r="BR199" s="207" t="s">
        <v>176</v>
      </c>
      <c r="BS199" s="207" t="s">
        <v>88</v>
      </c>
      <c r="BT199" s="13" t="s">
        <v>90</v>
      </c>
      <c r="BU199" s="13" t="s">
        <v>39</v>
      </c>
      <c r="BV199" s="13" t="s">
        <v>81</v>
      </c>
      <c r="BW199" s="207" t="s">
        <v>165</v>
      </c>
    </row>
    <row r="200" spans="1:89" s="2" customFormat="1" ht="24.2" customHeight="1">
      <c r="A200" s="34"/>
      <c r="B200" s="35"/>
      <c r="C200" s="178" t="s">
        <v>357</v>
      </c>
      <c r="D200" s="178" t="s">
        <v>167</v>
      </c>
      <c r="E200" s="179" t="s">
        <v>2627</v>
      </c>
      <c r="F200" s="180" t="s">
        <v>2628</v>
      </c>
      <c r="G200" s="181" t="s">
        <v>1580</v>
      </c>
      <c r="H200" s="182">
        <v>50</v>
      </c>
      <c r="I200" s="183"/>
      <c r="J200" s="184">
        <f>ROUND(I200*H200,2)</f>
        <v>0</v>
      </c>
      <c r="K200" s="180" t="s">
        <v>171</v>
      </c>
      <c r="L200" s="39"/>
      <c r="M200" s="185" t="s">
        <v>79</v>
      </c>
      <c r="N200" s="186" t="s">
        <v>51</v>
      </c>
      <c r="O200" s="64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BP200" s="189" t="s">
        <v>1581</v>
      </c>
      <c r="BR200" s="189" t="s">
        <v>167</v>
      </c>
      <c r="BS200" s="189" t="s">
        <v>88</v>
      </c>
      <c r="BW200" s="16" t="s">
        <v>165</v>
      </c>
      <c r="CC200" s="190">
        <f>IF(N200="základní",J200,0)</f>
        <v>0</v>
      </c>
      <c r="CD200" s="190">
        <f>IF(N200="snížená",J200,0)</f>
        <v>0</v>
      </c>
      <c r="CE200" s="190">
        <f>IF(N200="zákl. přenesená",J200,0)</f>
        <v>0</v>
      </c>
      <c r="CF200" s="190">
        <f>IF(N200="sníž. přenesená",J200,0)</f>
        <v>0</v>
      </c>
      <c r="CG200" s="190">
        <f>IF(N200="nulová",J200,0)</f>
        <v>0</v>
      </c>
      <c r="CH200" s="16" t="s">
        <v>88</v>
      </c>
      <c r="CI200" s="190">
        <f>ROUND(I200*H200,2)</f>
        <v>0</v>
      </c>
      <c r="CJ200" s="16" t="s">
        <v>1581</v>
      </c>
      <c r="CK200" s="189" t="s">
        <v>2629</v>
      </c>
    </row>
    <row r="201" spans="1:89" s="2" customFormat="1">
      <c r="A201" s="34"/>
      <c r="B201" s="35"/>
      <c r="C201" s="36"/>
      <c r="D201" s="191" t="s">
        <v>174</v>
      </c>
      <c r="E201" s="36"/>
      <c r="F201" s="192" t="s">
        <v>2630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BR201" s="16" t="s">
        <v>174</v>
      </c>
      <c r="BS201" s="16" t="s">
        <v>88</v>
      </c>
    </row>
    <row r="202" spans="1:89" s="13" customFormat="1">
      <c r="B202" s="196"/>
      <c r="C202" s="197"/>
      <c r="D202" s="198" t="s">
        <v>176</v>
      </c>
      <c r="E202" s="199" t="s">
        <v>79</v>
      </c>
      <c r="F202" s="200" t="s">
        <v>2631</v>
      </c>
      <c r="G202" s="197"/>
      <c r="H202" s="201">
        <v>50</v>
      </c>
      <c r="I202" s="202"/>
      <c r="J202" s="197"/>
      <c r="K202" s="197"/>
      <c r="L202" s="203"/>
      <c r="M202" s="204"/>
      <c r="N202" s="205"/>
      <c r="O202" s="205"/>
      <c r="P202" s="205"/>
      <c r="Q202" s="205"/>
      <c r="R202" s="205"/>
      <c r="S202" s="205"/>
      <c r="T202" s="206"/>
      <c r="BR202" s="207" t="s">
        <v>176</v>
      </c>
      <c r="BS202" s="207" t="s">
        <v>88</v>
      </c>
      <c r="BT202" s="13" t="s">
        <v>90</v>
      </c>
      <c r="BU202" s="13" t="s">
        <v>39</v>
      </c>
      <c r="BV202" s="13" t="s">
        <v>81</v>
      </c>
      <c r="BW202" s="207" t="s">
        <v>165</v>
      </c>
    </row>
    <row r="203" spans="1:89" s="12" customFormat="1" ht="25.9" customHeight="1">
      <c r="B203" s="162"/>
      <c r="C203" s="163"/>
      <c r="D203" s="164" t="s">
        <v>80</v>
      </c>
      <c r="E203" s="165" t="s">
        <v>1975</v>
      </c>
      <c r="F203" s="165" t="s">
        <v>1975</v>
      </c>
      <c r="G203" s="163"/>
      <c r="H203" s="163"/>
      <c r="I203" s="166"/>
      <c r="J203" s="167">
        <f>CI203</f>
        <v>0</v>
      </c>
      <c r="K203" s="163"/>
      <c r="L203" s="168"/>
      <c r="M203" s="169"/>
      <c r="N203" s="170"/>
      <c r="O203" s="170"/>
      <c r="P203" s="171">
        <f>P204</f>
        <v>0</v>
      </c>
      <c r="Q203" s="170"/>
      <c r="R203" s="171">
        <f>R204</f>
        <v>0</v>
      </c>
      <c r="S203" s="170"/>
      <c r="T203" s="172">
        <f>T204</f>
        <v>0</v>
      </c>
      <c r="BP203" s="173" t="s">
        <v>172</v>
      </c>
      <c r="BR203" s="174" t="s">
        <v>80</v>
      </c>
      <c r="BS203" s="174" t="s">
        <v>81</v>
      </c>
      <c r="BW203" s="173" t="s">
        <v>165</v>
      </c>
      <c r="CI203" s="175">
        <f>CI204</f>
        <v>0</v>
      </c>
    </row>
    <row r="204" spans="1:89" s="12" customFormat="1" ht="22.9" customHeight="1">
      <c r="B204" s="162"/>
      <c r="C204" s="163"/>
      <c r="D204" s="164" t="s">
        <v>80</v>
      </c>
      <c r="E204" s="176" t="s">
        <v>2632</v>
      </c>
      <c r="F204" s="176" t="s">
        <v>2633</v>
      </c>
      <c r="G204" s="163"/>
      <c r="H204" s="163"/>
      <c r="I204" s="166"/>
      <c r="J204" s="177">
        <f>CI204</f>
        <v>0</v>
      </c>
      <c r="K204" s="163"/>
      <c r="L204" s="168"/>
      <c r="M204" s="169"/>
      <c r="N204" s="170"/>
      <c r="O204" s="170"/>
      <c r="P204" s="171">
        <f>SUM(P205:P231)</f>
        <v>0</v>
      </c>
      <c r="Q204" s="170"/>
      <c r="R204" s="171">
        <f>SUM(R205:R231)</f>
        <v>0</v>
      </c>
      <c r="S204" s="170"/>
      <c r="T204" s="172">
        <f>SUM(T205:T231)</f>
        <v>0</v>
      </c>
      <c r="BP204" s="173" t="s">
        <v>172</v>
      </c>
      <c r="BR204" s="174" t="s">
        <v>80</v>
      </c>
      <c r="BS204" s="174" t="s">
        <v>88</v>
      </c>
      <c r="BW204" s="173" t="s">
        <v>165</v>
      </c>
      <c r="CI204" s="175">
        <f>SUM(CI205:CI234)</f>
        <v>0</v>
      </c>
    </row>
    <row r="205" spans="1:89" s="2" customFormat="1" ht="24.2" customHeight="1">
      <c r="A205" s="34"/>
      <c r="B205" s="35"/>
      <c r="C205" s="178" t="s">
        <v>363</v>
      </c>
      <c r="D205" s="178" t="s">
        <v>167</v>
      </c>
      <c r="E205" s="179" t="s">
        <v>2634</v>
      </c>
      <c r="F205" s="180" t="s">
        <v>2635</v>
      </c>
      <c r="G205" s="181" t="s">
        <v>239</v>
      </c>
      <c r="H205" s="182">
        <v>1</v>
      </c>
      <c r="I205" s="183"/>
      <c r="J205" s="184">
        <f>ROUND(I205*H205,2)</f>
        <v>0</v>
      </c>
      <c r="K205" s="180" t="s">
        <v>79</v>
      </c>
      <c r="L205" s="39"/>
      <c r="M205" s="185" t="s">
        <v>79</v>
      </c>
      <c r="N205" s="186" t="s">
        <v>51</v>
      </c>
      <c r="O205" s="64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BP205" s="189" t="s">
        <v>1581</v>
      </c>
      <c r="BR205" s="189" t="s">
        <v>167</v>
      </c>
      <c r="BS205" s="189" t="s">
        <v>90</v>
      </c>
      <c r="BW205" s="16" t="s">
        <v>165</v>
      </c>
      <c r="CC205" s="190">
        <f>IF(N205="základní",J205,0)</f>
        <v>0</v>
      </c>
      <c r="CD205" s="190">
        <f>IF(N205="snížená",J205,0)</f>
        <v>0</v>
      </c>
      <c r="CE205" s="190">
        <f>IF(N205="zákl. přenesená",J205,0)</f>
        <v>0</v>
      </c>
      <c r="CF205" s="190">
        <f>IF(N205="sníž. přenesená",J205,0)</f>
        <v>0</v>
      </c>
      <c r="CG205" s="190">
        <f>IF(N205="nulová",J205,0)</f>
        <v>0</v>
      </c>
      <c r="CH205" s="16" t="s">
        <v>88</v>
      </c>
      <c r="CI205" s="190">
        <f>ROUND(I205*H205,2)</f>
        <v>0</v>
      </c>
      <c r="CJ205" s="16" t="s">
        <v>1581</v>
      </c>
      <c r="CK205" s="189" t="s">
        <v>2636</v>
      </c>
    </row>
    <row r="206" spans="1:89" s="13" customFormat="1">
      <c r="B206" s="196"/>
      <c r="C206" s="197"/>
      <c r="D206" s="198" t="s">
        <v>176</v>
      </c>
      <c r="E206" s="199" t="s">
        <v>79</v>
      </c>
      <c r="F206" s="200" t="s">
        <v>746</v>
      </c>
      <c r="G206" s="197"/>
      <c r="H206" s="201">
        <v>1</v>
      </c>
      <c r="I206" s="202"/>
      <c r="J206" s="197"/>
      <c r="K206" s="197"/>
      <c r="L206" s="203"/>
      <c r="M206" s="204"/>
      <c r="N206" s="205"/>
      <c r="O206" s="205"/>
      <c r="P206" s="205"/>
      <c r="Q206" s="205"/>
      <c r="R206" s="205"/>
      <c r="S206" s="205"/>
      <c r="T206" s="206"/>
      <c r="BR206" s="207" t="s">
        <v>176</v>
      </c>
      <c r="BS206" s="207" t="s">
        <v>90</v>
      </c>
      <c r="BT206" s="13" t="s">
        <v>90</v>
      </c>
      <c r="BU206" s="13" t="s">
        <v>39</v>
      </c>
      <c r="BV206" s="13" t="s">
        <v>81</v>
      </c>
      <c r="BW206" s="207" t="s">
        <v>165</v>
      </c>
    </row>
    <row r="207" spans="1:89" s="2" customFormat="1" ht="24.2" customHeight="1">
      <c r="A207" s="34"/>
      <c r="B207" s="35"/>
      <c r="C207" s="178" t="s">
        <v>368</v>
      </c>
      <c r="D207" s="178" t="s">
        <v>167</v>
      </c>
      <c r="E207" s="179" t="s">
        <v>2637</v>
      </c>
      <c r="F207" s="180" t="s">
        <v>2638</v>
      </c>
      <c r="G207" s="181" t="s">
        <v>239</v>
      </c>
      <c r="H207" s="182">
        <v>5</v>
      </c>
      <c r="I207" s="183"/>
      <c r="J207" s="184">
        <f>ROUND(I207*H207,2)</f>
        <v>0</v>
      </c>
      <c r="K207" s="180" t="s">
        <v>79</v>
      </c>
      <c r="L207" s="39"/>
      <c r="M207" s="185" t="s">
        <v>79</v>
      </c>
      <c r="N207" s="186" t="s">
        <v>51</v>
      </c>
      <c r="O207" s="64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BP207" s="189" t="s">
        <v>1581</v>
      </c>
      <c r="BR207" s="189" t="s">
        <v>167</v>
      </c>
      <c r="BS207" s="189" t="s">
        <v>90</v>
      </c>
      <c r="BW207" s="16" t="s">
        <v>165</v>
      </c>
      <c r="CC207" s="190">
        <f>IF(N207="základní",J207,0)</f>
        <v>0</v>
      </c>
      <c r="CD207" s="190">
        <f>IF(N207="snížená",J207,0)</f>
        <v>0</v>
      </c>
      <c r="CE207" s="190">
        <f>IF(N207="zákl. přenesená",J207,0)</f>
        <v>0</v>
      </c>
      <c r="CF207" s="190">
        <f>IF(N207="sníž. přenesená",J207,0)</f>
        <v>0</v>
      </c>
      <c r="CG207" s="190">
        <f>IF(N207="nulová",J207,0)</f>
        <v>0</v>
      </c>
      <c r="CH207" s="16" t="s">
        <v>88</v>
      </c>
      <c r="CI207" s="190">
        <f>ROUND(I207*H207,2)</f>
        <v>0</v>
      </c>
      <c r="CJ207" s="16" t="s">
        <v>1581</v>
      </c>
      <c r="CK207" s="189" t="s">
        <v>2639</v>
      </c>
    </row>
    <row r="208" spans="1:89" s="13" customFormat="1">
      <c r="B208" s="196"/>
      <c r="C208" s="197"/>
      <c r="D208" s="198" t="s">
        <v>176</v>
      </c>
      <c r="E208" s="199" t="s">
        <v>79</v>
      </c>
      <c r="F208" s="200" t="s">
        <v>2640</v>
      </c>
      <c r="G208" s="197"/>
      <c r="H208" s="201">
        <v>5</v>
      </c>
      <c r="I208" s="202"/>
      <c r="J208" s="197"/>
      <c r="K208" s="197"/>
      <c r="L208" s="203"/>
      <c r="M208" s="204"/>
      <c r="N208" s="205"/>
      <c r="O208" s="205"/>
      <c r="P208" s="205"/>
      <c r="Q208" s="205"/>
      <c r="R208" s="205"/>
      <c r="S208" s="205"/>
      <c r="T208" s="206"/>
      <c r="BR208" s="207" t="s">
        <v>176</v>
      </c>
      <c r="BS208" s="207" t="s">
        <v>90</v>
      </c>
      <c r="BT208" s="13" t="s">
        <v>90</v>
      </c>
      <c r="BU208" s="13" t="s">
        <v>39</v>
      </c>
      <c r="BV208" s="13" t="s">
        <v>81</v>
      </c>
      <c r="BW208" s="207" t="s">
        <v>165</v>
      </c>
    </row>
    <row r="209" spans="1:89" s="2" customFormat="1" ht="24.2" customHeight="1">
      <c r="A209" s="34"/>
      <c r="B209" s="35"/>
      <c r="C209" s="178" t="s">
        <v>375</v>
      </c>
      <c r="D209" s="178" t="s">
        <v>167</v>
      </c>
      <c r="E209" s="179" t="s">
        <v>2641</v>
      </c>
      <c r="F209" s="180" t="s">
        <v>2642</v>
      </c>
      <c r="G209" s="181" t="s">
        <v>239</v>
      </c>
      <c r="H209" s="182">
        <v>1</v>
      </c>
      <c r="I209" s="183"/>
      <c r="J209" s="184">
        <f>ROUND(I209*H209,2)</f>
        <v>0</v>
      </c>
      <c r="K209" s="180" t="s">
        <v>79</v>
      </c>
      <c r="L209" s="39"/>
      <c r="M209" s="185" t="s">
        <v>79</v>
      </c>
      <c r="N209" s="186" t="s">
        <v>51</v>
      </c>
      <c r="O209" s="64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BP209" s="189" t="s">
        <v>1581</v>
      </c>
      <c r="BR209" s="189" t="s">
        <v>167</v>
      </c>
      <c r="BS209" s="189" t="s">
        <v>90</v>
      </c>
      <c r="BW209" s="16" t="s">
        <v>165</v>
      </c>
      <c r="CC209" s="190">
        <f>IF(N209="základní",J209,0)</f>
        <v>0</v>
      </c>
      <c r="CD209" s="190">
        <f>IF(N209="snížená",J209,0)</f>
        <v>0</v>
      </c>
      <c r="CE209" s="190">
        <f>IF(N209="zákl. přenesená",J209,0)</f>
        <v>0</v>
      </c>
      <c r="CF209" s="190">
        <f>IF(N209="sníž. přenesená",J209,0)</f>
        <v>0</v>
      </c>
      <c r="CG209" s="190">
        <f>IF(N209="nulová",J209,0)</f>
        <v>0</v>
      </c>
      <c r="CH209" s="16" t="s">
        <v>88</v>
      </c>
      <c r="CI209" s="190">
        <f>ROUND(I209*H209,2)</f>
        <v>0</v>
      </c>
      <c r="CJ209" s="16" t="s">
        <v>1581</v>
      </c>
      <c r="CK209" s="189" t="s">
        <v>2643</v>
      </c>
    </row>
    <row r="210" spans="1:89" s="13" customFormat="1">
      <c r="B210" s="196"/>
      <c r="C210" s="197"/>
      <c r="D210" s="198" t="s">
        <v>176</v>
      </c>
      <c r="E210" s="199" t="s">
        <v>79</v>
      </c>
      <c r="F210" s="200" t="s">
        <v>746</v>
      </c>
      <c r="G210" s="197"/>
      <c r="H210" s="201">
        <v>1</v>
      </c>
      <c r="I210" s="202"/>
      <c r="J210" s="197"/>
      <c r="K210" s="197"/>
      <c r="L210" s="203"/>
      <c r="M210" s="204"/>
      <c r="N210" s="205"/>
      <c r="O210" s="205"/>
      <c r="P210" s="205"/>
      <c r="Q210" s="205"/>
      <c r="R210" s="205"/>
      <c r="S210" s="205"/>
      <c r="T210" s="206"/>
      <c r="BR210" s="207" t="s">
        <v>176</v>
      </c>
      <c r="BS210" s="207" t="s">
        <v>90</v>
      </c>
      <c r="BT210" s="13" t="s">
        <v>90</v>
      </c>
      <c r="BU210" s="13" t="s">
        <v>39</v>
      </c>
      <c r="BV210" s="13" t="s">
        <v>81</v>
      </c>
      <c r="BW210" s="207" t="s">
        <v>165</v>
      </c>
    </row>
    <row r="211" spans="1:89" s="2" customFormat="1" ht="33" customHeight="1">
      <c r="A211" s="34"/>
      <c r="B211" s="35"/>
      <c r="C211" s="178" t="s">
        <v>381</v>
      </c>
      <c r="D211" s="178" t="s">
        <v>167</v>
      </c>
      <c r="E211" s="179" t="s">
        <v>2644</v>
      </c>
      <c r="F211" s="180" t="s">
        <v>2645</v>
      </c>
      <c r="G211" s="181" t="s">
        <v>239</v>
      </c>
      <c r="H211" s="182">
        <v>1</v>
      </c>
      <c r="I211" s="183"/>
      <c r="J211" s="184">
        <f>ROUND(I211*H211,2)</f>
        <v>0</v>
      </c>
      <c r="K211" s="180" t="s">
        <v>79</v>
      </c>
      <c r="L211" s="39"/>
      <c r="M211" s="185" t="s">
        <v>79</v>
      </c>
      <c r="N211" s="186" t="s">
        <v>51</v>
      </c>
      <c r="O211" s="64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BP211" s="189" t="s">
        <v>1581</v>
      </c>
      <c r="BR211" s="189" t="s">
        <v>167</v>
      </c>
      <c r="BS211" s="189" t="s">
        <v>90</v>
      </c>
      <c r="BW211" s="16" t="s">
        <v>165</v>
      </c>
      <c r="CC211" s="190">
        <f>IF(N211="základní",J211,0)</f>
        <v>0</v>
      </c>
      <c r="CD211" s="190">
        <f>IF(N211="snížená",J211,0)</f>
        <v>0</v>
      </c>
      <c r="CE211" s="190">
        <f>IF(N211="zákl. přenesená",J211,0)</f>
        <v>0</v>
      </c>
      <c r="CF211" s="190">
        <f>IF(N211="sníž. přenesená",J211,0)</f>
        <v>0</v>
      </c>
      <c r="CG211" s="190">
        <f>IF(N211="nulová",J211,0)</f>
        <v>0</v>
      </c>
      <c r="CH211" s="16" t="s">
        <v>88</v>
      </c>
      <c r="CI211" s="190">
        <f>ROUND(I211*H211,2)</f>
        <v>0</v>
      </c>
      <c r="CJ211" s="16" t="s">
        <v>1581</v>
      </c>
      <c r="CK211" s="189" t="s">
        <v>2646</v>
      </c>
    </row>
    <row r="212" spans="1:89" s="13" customFormat="1">
      <c r="B212" s="196"/>
      <c r="C212" s="197"/>
      <c r="D212" s="198" t="s">
        <v>176</v>
      </c>
      <c r="E212" s="199" t="s">
        <v>79</v>
      </c>
      <c r="F212" s="200" t="s">
        <v>746</v>
      </c>
      <c r="G212" s="197"/>
      <c r="H212" s="201">
        <v>1</v>
      </c>
      <c r="I212" s="202"/>
      <c r="J212" s="197"/>
      <c r="K212" s="197"/>
      <c r="L212" s="203"/>
      <c r="M212" s="204"/>
      <c r="N212" s="205"/>
      <c r="O212" s="205"/>
      <c r="P212" s="205"/>
      <c r="Q212" s="205"/>
      <c r="R212" s="205"/>
      <c r="S212" s="205"/>
      <c r="T212" s="206"/>
      <c r="BR212" s="207" t="s">
        <v>176</v>
      </c>
      <c r="BS212" s="207" t="s">
        <v>90</v>
      </c>
      <c r="BT212" s="13" t="s">
        <v>90</v>
      </c>
      <c r="BU212" s="13" t="s">
        <v>39</v>
      </c>
      <c r="BV212" s="13" t="s">
        <v>81</v>
      </c>
      <c r="BW212" s="207" t="s">
        <v>165</v>
      </c>
    </row>
    <row r="213" spans="1:89" s="2" customFormat="1" ht="33" customHeight="1">
      <c r="A213" s="34"/>
      <c r="B213" s="35"/>
      <c r="C213" s="178" t="s">
        <v>387</v>
      </c>
      <c r="D213" s="178" t="s">
        <v>167</v>
      </c>
      <c r="E213" s="179" t="s">
        <v>2647</v>
      </c>
      <c r="F213" s="180" t="s">
        <v>2648</v>
      </c>
      <c r="G213" s="181" t="s">
        <v>239</v>
      </c>
      <c r="H213" s="182">
        <v>2</v>
      </c>
      <c r="I213" s="183"/>
      <c r="J213" s="184">
        <f>ROUND(I213*H213,2)</f>
        <v>0</v>
      </c>
      <c r="K213" s="180" t="s">
        <v>79</v>
      </c>
      <c r="L213" s="39"/>
      <c r="M213" s="185" t="s">
        <v>79</v>
      </c>
      <c r="N213" s="186" t="s">
        <v>51</v>
      </c>
      <c r="O213" s="64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BP213" s="189" t="s">
        <v>1581</v>
      </c>
      <c r="BR213" s="189" t="s">
        <v>167</v>
      </c>
      <c r="BS213" s="189" t="s">
        <v>90</v>
      </c>
      <c r="BW213" s="16" t="s">
        <v>165</v>
      </c>
      <c r="CC213" s="190">
        <f>IF(N213="základní",J213,0)</f>
        <v>0</v>
      </c>
      <c r="CD213" s="190">
        <f>IF(N213="snížená",J213,0)</f>
        <v>0</v>
      </c>
      <c r="CE213" s="190">
        <f>IF(N213="zákl. přenesená",J213,0)</f>
        <v>0</v>
      </c>
      <c r="CF213" s="190">
        <f>IF(N213="sníž. přenesená",J213,0)</f>
        <v>0</v>
      </c>
      <c r="CG213" s="190">
        <f>IF(N213="nulová",J213,0)</f>
        <v>0</v>
      </c>
      <c r="CH213" s="16" t="s">
        <v>88</v>
      </c>
      <c r="CI213" s="190">
        <f>ROUND(I213*H213,2)</f>
        <v>0</v>
      </c>
      <c r="CJ213" s="16" t="s">
        <v>1581</v>
      </c>
      <c r="CK213" s="189" t="s">
        <v>2649</v>
      </c>
    </row>
    <row r="214" spans="1:89" s="13" customFormat="1">
      <c r="B214" s="196"/>
      <c r="C214" s="197"/>
      <c r="D214" s="198" t="s">
        <v>176</v>
      </c>
      <c r="E214" s="199" t="s">
        <v>79</v>
      </c>
      <c r="F214" s="200" t="s">
        <v>486</v>
      </c>
      <c r="G214" s="197"/>
      <c r="H214" s="201">
        <v>2</v>
      </c>
      <c r="I214" s="202"/>
      <c r="J214" s="197"/>
      <c r="K214" s="197"/>
      <c r="L214" s="203"/>
      <c r="M214" s="204"/>
      <c r="N214" s="205"/>
      <c r="O214" s="205"/>
      <c r="P214" s="205"/>
      <c r="Q214" s="205"/>
      <c r="R214" s="205"/>
      <c r="S214" s="205"/>
      <c r="T214" s="206"/>
      <c r="BR214" s="207" t="s">
        <v>176</v>
      </c>
      <c r="BS214" s="207" t="s">
        <v>90</v>
      </c>
      <c r="BT214" s="13" t="s">
        <v>90</v>
      </c>
      <c r="BU214" s="13" t="s">
        <v>39</v>
      </c>
      <c r="BV214" s="13" t="s">
        <v>81</v>
      </c>
      <c r="BW214" s="207" t="s">
        <v>165</v>
      </c>
    </row>
    <row r="215" spans="1:89" s="2" customFormat="1" ht="33" customHeight="1">
      <c r="A215" s="34"/>
      <c r="B215" s="35"/>
      <c r="C215" s="178" t="s">
        <v>392</v>
      </c>
      <c r="D215" s="178" t="s">
        <v>167</v>
      </c>
      <c r="E215" s="179" t="s">
        <v>2650</v>
      </c>
      <c r="F215" s="180" t="s">
        <v>2651</v>
      </c>
      <c r="G215" s="181" t="s">
        <v>239</v>
      </c>
      <c r="H215" s="182">
        <v>2</v>
      </c>
      <c r="I215" s="183"/>
      <c r="J215" s="184">
        <f>ROUND(I215*H215,2)</f>
        <v>0</v>
      </c>
      <c r="K215" s="180" t="s">
        <v>79</v>
      </c>
      <c r="L215" s="39"/>
      <c r="M215" s="185" t="s">
        <v>79</v>
      </c>
      <c r="N215" s="186" t="s">
        <v>51</v>
      </c>
      <c r="O215" s="64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BP215" s="189" t="s">
        <v>1581</v>
      </c>
      <c r="BR215" s="189" t="s">
        <v>167</v>
      </c>
      <c r="BS215" s="189" t="s">
        <v>90</v>
      </c>
      <c r="BW215" s="16" t="s">
        <v>165</v>
      </c>
      <c r="CC215" s="190">
        <f>IF(N215="základní",J215,0)</f>
        <v>0</v>
      </c>
      <c r="CD215" s="190">
        <f>IF(N215="snížená",J215,0)</f>
        <v>0</v>
      </c>
      <c r="CE215" s="190">
        <f>IF(N215="zákl. přenesená",J215,0)</f>
        <v>0</v>
      </c>
      <c r="CF215" s="190">
        <f>IF(N215="sníž. přenesená",J215,0)</f>
        <v>0</v>
      </c>
      <c r="CG215" s="190">
        <f>IF(N215="nulová",J215,0)</f>
        <v>0</v>
      </c>
      <c r="CH215" s="16" t="s">
        <v>88</v>
      </c>
      <c r="CI215" s="190">
        <f>ROUND(I215*H215,2)</f>
        <v>0</v>
      </c>
      <c r="CJ215" s="16" t="s">
        <v>1581</v>
      </c>
      <c r="CK215" s="189" t="s">
        <v>2652</v>
      </c>
    </row>
    <row r="216" spans="1:89" s="13" customFormat="1">
      <c r="B216" s="196"/>
      <c r="C216" s="197"/>
      <c r="D216" s="198" t="s">
        <v>176</v>
      </c>
      <c r="E216" s="199" t="s">
        <v>79</v>
      </c>
      <c r="F216" s="200" t="s">
        <v>486</v>
      </c>
      <c r="G216" s="197"/>
      <c r="H216" s="201">
        <v>2</v>
      </c>
      <c r="I216" s="202"/>
      <c r="J216" s="197"/>
      <c r="K216" s="197"/>
      <c r="L216" s="203"/>
      <c r="M216" s="204"/>
      <c r="N216" s="205"/>
      <c r="O216" s="205"/>
      <c r="P216" s="205"/>
      <c r="Q216" s="205"/>
      <c r="R216" s="205"/>
      <c r="S216" s="205"/>
      <c r="T216" s="206"/>
      <c r="BR216" s="207" t="s">
        <v>176</v>
      </c>
      <c r="BS216" s="207" t="s">
        <v>90</v>
      </c>
      <c r="BT216" s="13" t="s">
        <v>90</v>
      </c>
      <c r="BU216" s="13" t="s">
        <v>39</v>
      </c>
      <c r="BV216" s="13" t="s">
        <v>81</v>
      </c>
      <c r="BW216" s="207" t="s">
        <v>165</v>
      </c>
    </row>
    <row r="217" spans="1:89" s="2" customFormat="1" ht="33" customHeight="1">
      <c r="A217" s="34"/>
      <c r="B217" s="35"/>
      <c r="C217" s="178" t="s">
        <v>398</v>
      </c>
      <c r="D217" s="178" t="s">
        <v>167</v>
      </c>
      <c r="E217" s="179" t="s">
        <v>2653</v>
      </c>
      <c r="F217" s="180" t="s">
        <v>2654</v>
      </c>
      <c r="G217" s="181" t="s">
        <v>239</v>
      </c>
      <c r="H217" s="182">
        <v>2</v>
      </c>
      <c r="I217" s="183"/>
      <c r="J217" s="184">
        <f>ROUND(I217*H217,2)</f>
        <v>0</v>
      </c>
      <c r="K217" s="180" t="s">
        <v>79</v>
      </c>
      <c r="L217" s="39"/>
      <c r="M217" s="185" t="s">
        <v>79</v>
      </c>
      <c r="N217" s="186" t="s">
        <v>51</v>
      </c>
      <c r="O217" s="64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BP217" s="189" t="s">
        <v>1581</v>
      </c>
      <c r="BR217" s="189" t="s">
        <v>167</v>
      </c>
      <c r="BS217" s="189" t="s">
        <v>90</v>
      </c>
      <c r="BW217" s="16" t="s">
        <v>165</v>
      </c>
      <c r="CC217" s="190">
        <f>IF(N217="základní",J217,0)</f>
        <v>0</v>
      </c>
      <c r="CD217" s="190">
        <f>IF(N217="snížená",J217,0)</f>
        <v>0</v>
      </c>
      <c r="CE217" s="190">
        <f>IF(N217="zákl. přenesená",J217,0)</f>
        <v>0</v>
      </c>
      <c r="CF217" s="190">
        <f>IF(N217="sníž. přenesená",J217,0)</f>
        <v>0</v>
      </c>
      <c r="CG217" s="190">
        <f>IF(N217="nulová",J217,0)</f>
        <v>0</v>
      </c>
      <c r="CH217" s="16" t="s">
        <v>88</v>
      </c>
      <c r="CI217" s="190">
        <f>ROUND(I217*H217,2)</f>
        <v>0</v>
      </c>
      <c r="CJ217" s="16" t="s">
        <v>1581</v>
      </c>
      <c r="CK217" s="189" t="s">
        <v>2655</v>
      </c>
    </row>
    <row r="218" spans="1:89" s="13" customFormat="1">
      <c r="B218" s="196"/>
      <c r="C218" s="197"/>
      <c r="D218" s="198" t="s">
        <v>176</v>
      </c>
      <c r="E218" s="199" t="s">
        <v>79</v>
      </c>
      <c r="F218" s="200" t="s">
        <v>486</v>
      </c>
      <c r="G218" s="197"/>
      <c r="H218" s="201">
        <v>2</v>
      </c>
      <c r="I218" s="202"/>
      <c r="J218" s="197"/>
      <c r="K218" s="197"/>
      <c r="L218" s="203"/>
      <c r="M218" s="204"/>
      <c r="N218" s="205"/>
      <c r="O218" s="205"/>
      <c r="P218" s="205"/>
      <c r="Q218" s="205"/>
      <c r="R218" s="205"/>
      <c r="S218" s="205"/>
      <c r="T218" s="206"/>
      <c r="BR218" s="207" t="s">
        <v>176</v>
      </c>
      <c r="BS218" s="207" t="s">
        <v>90</v>
      </c>
      <c r="BT218" s="13" t="s">
        <v>90</v>
      </c>
      <c r="BU218" s="13" t="s">
        <v>39</v>
      </c>
      <c r="BV218" s="13" t="s">
        <v>81</v>
      </c>
      <c r="BW218" s="207" t="s">
        <v>165</v>
      </c>
    </row>
    <row r="219" spans="1:89" s="2" customFormat="1" ht="33" customHeight="1">
      <c r="A219" s="34"/>
      <c r="B219" s="35"/>
      <c r="C219" s="178" t="s">
        <v>406</v>
      </c>
      <c r="D219" s="178" t="s">
        <v>167</v>
      </c>
      <c r="E219" s="179" t="s">
        <v>2656</v>
      </c>
      <c r="F219" s="180" t="s">
        <v>2657</v>
      </c>
      <c r="G219" s="181" t="s">
        <v>239</v>
      </c>
      <c r="H219" s="182">
        <v>1</v>
      </c>
      <c r="I219" s="183"/>
      <c r="J219" s="184">
        <f>ROUND(I219*H219,2)</f>
        <v>0</v>
      </c>
      <c r="K219" s="180" t="s">
        <v>79</v>
      </c>
      <c r="L219" s="39"/>
      <c r="M219" s="185" t="s">
        <v>79</v>
      </c>
      <c r="N219" s="186" t="s">
        <v>51</v>
      </c>
      <c r="O219" s="64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BP219" s="189" t="s">
        <v>1581</v>
      </c>
      <c r="BR219" s="189" t="s">
        <v>167</v>
      </c>
      <c r="BS219" s="189" t="s">
        <v>90</v>
      </c>
      <c r="BW219" s="16" t="s">
        <v>165</v>
      </c>
      <c r="CC219" s="190">
        <f>IF(N219="základní",J219,0)</f>
        <v>0</v>
      </c>
      <c r="CD219" s="190">
        <f>IF(N219="snížená",J219,0)</f>
        <v>0</v>
      </c>
      <c r="CE219" s="190">
        <f>IF(N219="zákl. přenesená",J219,0)</f>
        <v>0</v>
      </c>
      <c r="CF219" s="190">
        <f>IF(N219="sníž. přenesená",J219,0)</f>
        <v>0</v>
      </c>
      <c r="CG219" s="190">
        <f>IF(N219="nulová",J219,0)</f>
        <v>0</v>
      </c>
      <c r="CH219" s="16" t="s">
        <v>88</v>
      </c>
      <c r="CI219" s="190">
        <f>ROUND(I219*H219,2)</f>
        <v>0</v>
      </c>
      <c r="CJ219" s="16" t="s">
        <v>1581</v>
      </c>
      <c r="CK219" s="189" t="s">
        <v>2658</v>
      </c>
    </row>
    <row r="220" spans="1:89" s="13" customFormat="1">
      <c r="B220" s="196"/>
      <c r="C220" s="197"/>
      <c r="D220" s="198" t="s">
        <v>176</v>
      </c>
      <c r="E220" s="199" t="s">
        <v>79</v>
      </c>
      <c r="F220" s="200" t="s">
        <v>746</v>
      </c>
      <c r="G220" s="197"/>
      <c r="H220" s="201">
        <v>1</v>
      </c>
      <c r="I220" s="202"/>
      <c r="J220" s="197"/>
      <c r="K220" s="197"/>
      <c r="L220" s="203"/>
      <c r="M220" s="204"/>
      <c r="N220" s="205"/>
      <c r="O220" s="205"/>
      <c r="P220" s="205"/>
      <c r="Q220" s="205"/>
      <c r="R220" s="205"/>
      <c r="S220" s="205"/>
      <c r="T220" s="206"/>
      <c r="BR220" s="207" t="s">
        <v>176</v>
      </c>
      <c r="BS220" s="207" t="s">
        <v>90</v>
      </c>
      <c r="BT220" s="13" t="s">
        <v>90</v>
      </c>
      <c r="BU220" s="13" t="s">
        <v>39</v>
      </c>
      <c r="BV220" s="13" t="s">
        <v>81</v>
      </c>
      <c r="BW220" s="207" t="s">
        <v>165</v>
      </c>
    </row>
    <row r="221" spans="1:89" s="2" customFormat="1" ht="33" customHeight="1">
      <c r="A221" s="34"/>
      <c r="B221" s="35"/>
      <c r="C221" s="178" t="s">
        <v>412</v>
      </c>
      <c r="D221" s="178" t="s">
        <v>167</v>
      </c>
      <c r="E221" s="179" t="s">
        <v>2659</v>
      </c>
      <c r="F221" s="180" t="s">
        <v>2660</v>
      </c>
      <c r="G221" s="181" t="s">
        <v>239</v>
      </c>
      <c r="H221" s="182">
        <v>1</v>
      </c>
      <c r="I221" s="183"/>
      <c r="J221" s="184">
        <f>ROUND(I221*H221,2)</f>
        <v>0</v>
      </c>
      <c r="K221" s="180" t="s">
        <v>79</v>
      </c>
      <c r="L221" s="39"/>
      <c r="M221" s="185" t="s">
        <v>79</v>
      </c>
      <c r="N221" s="186" t="s">
        <v>51</v>
      </c>
      <c r="O221" s="64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BP221" s="189" t="s">
        <v>1581</v>
      </c>
      <c r="BR221" s="189" t="s">
        <v>167</v>
      </c>
      <c r="BS221" s="189" t="s">
        <v>90</v>
      </c>
      <c r="BW221" s="16" t="s">
        <v>165</v>
      </c>
      <c r="CC221" s="190">
        <f>IF(N221="základní",J221,0)</f>
        <v>0</v>
      </c>
      <c r="CD221" s="190">
        <f>IF(N221="snížená",J221,0)</f>
        <v>0</v>
      </c>
      <c r="CE221" s="190">
        <f>IF(N221="zákl. přenesená",J221,0)</f>
        <v>0</v>
      </c>
      <c r="CF221" s="190">
        <f>IF(N221="sníž. přenesená",J221,0)</f>
        <v>0</v>
      </c>
      <c r="CG221" s="190">
        <f>IF(N221="nulová",J221,0)</f>
        <v>0</v>
      </c>
      <c r="CH221" s="16" t="s">
        <v>88</v>
      </c>
      <c r="CI221" s="190">
        <f>ROUND(I221*H221,2)</f>
        <v>0</v>
      </c>
      <c r="CJ221" s="16" t="s">
        <v>1581</v>
      </c>
      <c r="CK221" s="189" t="s">
        <v>2661</v>
      </c>
    </row>
    <row r="222" spans="1:89" s="13" customFormat="1">
      <c r="B222" s="196"/>
      <c r="C222" s="197"/>
      <c r="D222" s="198" t="s">
        <v>176</v>
      </c>
      <c r="E222" s="199" t="s">
        <v>79</v>
      </c>
      <c r="F222" s="200" t="s">
        <v>746</v>
      </c>
      <c r="G222" s="197"/>
      <c r="H222" s="201">
        <v>1</v>
      </c>
      <c r="I222" s="202"/>
      <c r="J222" s="197"/>
      <c r="K222" s="197"/>
      <c r="L222" s="203"/>
      <c r="M222" s="204"/>
      <c r="N222" s="205"/>
      <c r="O222" s="205"/>
      <c r="P222" s="205"/>
      <c r="Q222" s="205"/>
      <c r="R222" s="205"/>
      <c r="S222" s="205"/>
      <c r="T222" s="206"/>
      <c r="BR222" s="207" t="s">
        <v>176</v>
      </c>
      <c r="BS222" s="207" t="s">
        <v>90</v>
      </c>
      <c r="BT222" s="13" t="s">
        <v>90</v>
      </c>
      <c r="BU222" s="13" t="s">
        <v>39</v>
      </c>
      <c r="BV222" s="13" t="s">
        <v>81</v>
      </c>
      <c r="BW222" s="207" t="s">
        <v>165</v>
      </c>
    </row>
    <row r="223" spans="1:89" s="2" customFormat="1" ht="24.2" customHeight="1">
      <c r="A223" s="34"/>
      <c r="B223" s="35"/>
      <c r="C223" s="178" t="s">
        <v>418</v>
      </c>
      <c r="D223" s="178" t="s">
        <v>167</v>
      </c>
      <c r="E223" s="179" t="s">
        <v>2662</v>
      </c>
      <c r="F223" s="180" t="s">
        <v>2663</v>
      </c>
      <c r="G223" s="181" t="s">
        <v>239</v>
      </c>
      <c r="H223" s="182">
        <v>1</v>
      </c>
      <c r="I223" s="183"/>
      <c r="J223" s="184">
        <f>ROUND(I223*H223,2)</f>
        <v>0</v>
      </c>
      <c r="K223" s="180" t="s">
        <v>79</v>
      </c>
      <c r="L223" s="39"/>
      <c r="M223" s="185" t="s">
        <v>79</v>
      </c>
      <c r="N223" s="186" t="s">
        <v>51</v>
      </c>
      <c r="O223" s="64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BP223" s="189" t="s">
        <v>1581</v>
      </c>
      <c r="BR223" s="189" t="s">
        <v>167</v>
      </c>
      <c r="BS223" s="189" t="s">
        <v>90</v>
      </c>
      <c r="BW223" s="16" t="s">
        <v>165</v>
      </c>
      <c r="CC223" s="190">
        <f>IF(N223="základní",J223,0)</f>
        <v>0</v>
      </c>
      <c r="CD223" s="190">
        <f>IF(N223="snížená",J223,0)</f>
        <v>0</v>
      </c>
      <c r="CE223" s="190">
        <f>IF(N223="zákl. přenesená",J223,0)</f>
        <v>0</v>
      </c>
      <c r="CF223" s="190">
        <f>IF(N223="sníž. přenesená",J223,0)</f>
        <v>0</v>
      </c>
      <c r="CG223" s="190">
        <f>IF(N223="nulová",J223,0)</f>
        <v>0</v>
      </c>
      <c r="CH223" s="16" t="s">
        <v>88</v>
      </c>
      <c r="CI223" s="190">
        <f>ROUND(I223*H223,2)</f>
        <v>0</v>
      </c>
      <c r="CJ223" s="16" t="s">
        <v>1581</v>
      </c>
      <c r="CK223" s="189" t="s">
        <v>2664</v>
      </c>
    </row>
    <row r="224" spans="1:89" s="13" customFormat="1">
      <c r="B224" s="196"/>
      <c r="C224" s="197"/>
      <c r="D224" s="198" t="s">
        <v>176</v>
      </c>
      <c r="E224" s="199" t="s">
        <v>79</v>
      </c>
      <c r="F224" s="200" t="s">
        <v>746</v>
      </c>
      <c r="G224" s="197"/>
      <c r="H224" s="201">
        <v>1</v>
      </c>
      <c r="I224" s="202"/>
      <c r="J224" s="197"/>
      <c r="K224" s="197"/>
      <c r="L224" s="203"/>
      <c r="M224" s="204"/>
      <c r="N224" s="205"/>
      <c r="O224" s="205"/>
      <c r="P224" s="205"/>
      <c r="Q224" s="205"/>
      <c r="R224" s="205"/>
      <c r="S224" s="205"/>
      <c r="T224" s="206"/>
      <c r="BR224" s="207" t="s">
        <v>176</v>
      </c>
      <c r="BS224" s="207" t="s">
        <v>90</v>
      </c>
      <c r="BT224" s="13" t="s">
        <v>90</v>
      </c>
      <c r="BU224" s="13" t="s">
        <v>39</v>
      </c>
      <c r="BV224" s="13" t="s">
        <v>81</v>
      </c>
      <c r="BW224" s="207" t="s">
        <v>165</v>
      </c>
    </row>
    <row r="225" spans="1:89" s="2" customFormat="1" ht="24.2" customHeight="1">
      <c r="A225" s="34"/>
      <c r="B225" s="35"/>
      <c r="C225" s="178" t="s">
        <v>424</v>
      </c>
      <c r="D225" s="178" t="s">
        <v>167</v>
      </c>
      <c r="E225" s="179" t="s">
        <v>2665</v>
      </c>
      <c r="F225" s="180" t="s">
        <v>2666</v>
      </c>
      <c r="G225" s="181" t="s">
        <v>239</v>
      </c>
      <c r="H225" s="182">
        <v>1</v>
      </c>
      <c r="I225" s="183"/>
      <c r="J225" s="184">
        <f>ROUND(I225*H225,2)</f>
        <v>0</v>
      </c>
      <c r="K225" s="180" t="s">
        <v>79</v>
      </c>
      <c r="L225" s="39"/>
      <c r="M225" s="185" t="s">
        <v>79</v>
      </c>
      <c r="N225" s="186" t="s">
        <v>51</v>
      </c>
      <c r="O225" s="64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BP225" s="189" t="s">
        <v>1581</v>
      </c>
      <c r="BR225" s="189" t="s">
        <v>167</v>
      </c>
      <c r="BS225" s="189" t="s">
        <v>90</v>
      </c>
      <c r="BW225" s="16" t="s">
        <v>165</v>
      </c>
      <c r="CC225" s="190">
        <f>IF(N225="základní",J225,0)</f>
        <v>0</v>
      </c>
      <c r="CD225" s="190">
        <f>IF(N225="snížená",J225,0)</f>
        <v>0</v>
      </c>
      <c r="CE225" s="190">
        <f>IF(N225="zákl. přenesená",J225,0)</f>
        <v>0</v>
      </c>
      <c r="CF225" s="190">
        <f>IF(N225="sníž. přenesená",J225,0)</f>
        <v>0</v>
      </c>
      <c r="CG225" s="190">
        <f>IF(N225="nulová",J225,0)</f>
        <v>0</v>
      </c>
      <c r="CH225" s="16" t="s">
        <v>88</v>
      </c>
      <c r="CI225" s="190">
        <f>ROUND(I225*H225,2)</f>
        <v>0</v>
      </c>
      <c r="CJ225" s="16" t="s">
        <v>1581</v>
      </c>
      <c r="CK225" s="189" t="s">
        <v>2667</v>
      </c>
    </row>
    <row r="226" spans="1:89" s="13" customFormat="1">
      <c r="B226" s="196"/>
      <c r="C226" s="197"/>
      <c r="D226" s="198" t="s">
        <v>176</v>
      </c>
      <c r="E226" s="199" t="s">
        <v>79</v>
      </c>
      <c r="F226" s="200" t="s">
        <v>746</v>
      </c>
      <c r="G226" s="197"/>
      <c r="H226" s="201">
        <v>1</v>
      </c>
      <c r="I226" s="202"/>
      <c r="J226" s="197"/>
      <c r="K226" s="197"/>
      <c r="L226" s="203"/>
      <c r="M226" s="204"/>
      <c r="N226" s="205"/>
      <c r="O226" s="205"/>
      <c r="P226" s="205"/>
      <c r="Q226" s="205"/>
      <c r="R226" s="205"/>
      <c r="S226" s="205"/>
      <c r="T226" s="206"/>
      <c r="BR226" s="207" t="s">
        <v>176</v>
      </c>
      <c r="BS226" s="207" t="s">
        <v>90</v>
      </c>
      <c r="BT226" s="13" t="s">
        <v>90</v>
      </c>
      <c r="BU226" s="13" t="s">
        <v>39</v>
      </c>
      <c r="BV226" s="13" t="s">
        <v>81</v>
      </c>
      <c r="BW226" s="207" t="s">
        <v>165</v>
      </c>
    </row>
    <row r="227" spans="1:89" s="2" customFormat="1" ht="37.9" customHeight="1">
      <c r="A227" s="34"/>
      <c r="B227" s="35"/>
      <c r="C227" s="178" t="s">
        <v>430</v>
      </c>
      <c r="D227" s="178" t="s">
        <v>167</v>
      </c>
      <c r="E227" s="179" t="s">
        <v>2668</v>
      </c>
      <c r="F227" s="180" t="s">
        <v>2669</v>
      </c>
      <c r="G227" s="181" t="s">
        <v>239</v>
      </c>
      <c r="H227" s="182">
        <v>10</v>
      </c>
      <c r="I227" s="183"/>
      <c r="J227" s="184">
        <f>ROUND(I227*H227,2)</f>
        <v>0</v>
      </c>
      <c r="K227" s="180" t="s">
        <v>79</v>
      </c>
      <c r="L227" s="39"/>
      <c r="M227" s="185" t="s">
        <v>79</v>
      </c>
      <c r="N227" s="186" t="s">
        <v>51</v>
      </c>
      <c r="O227" s="64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BP227" s="189" t="s">
        <v>1581</v>
      </c>
      <c r="BR227" s="189" t="s">
        <v>167</v>
      </c>
      <c r="BS227" s="189" t="s">
        <v>90</v>
      </c>
      <c r="BW227" s="16" t="s">
        <v>165</v>
      </c>
      <c r="CC227" s="190">
        <f>IF(N227="základní",J227,0)</f>
        <v>0</v>
      </c>
      <c r="CD227" s="190">
        <f>IF(N227="snížená",J227,0)</f>
        <v>0</v>
      </c>
      <c r="CE227" s="190">
        <f>IF(N227="zákl. přenesená",J227,0)</f>
        <v>0</v>
      </c>
      <c r="CF227" s="190">
        <f>IF(N227="sníž. přenesená",J227,0)</f>
        <v>0</v>
      </c>
      <c r="CG227" s="190">
        <f>IF(N227="nulová",J227,0)</f>
        <v>0</v>
      </c>
      <c r="CH227" s="16" t="s">
        <v>88</v>
      </c>
      <c r="CI227" s="190">
        <f>ROUND(I227*H227,2)</f>
        <v>0</v>
      </c>
      <c r="CJ227" s="16" t="s">
        <v>1581</v>
      </c>
      <c r="CK227" s="189" t="s">
        <v>2670</v>
      </c>
    </row>
    <row r="228" spans="1:89" s="2" customFormat="1" ht="29.25">
      <c r="A228" s="34"/>
      <c r="B228" s="35"/>
      <c r="C228" s="36"/>
      <c r="D228" s="198" t="s">
        <v>572</v>
      </c>
      <c r="E228" s="36"/>
      <c r="F228" s="218" t="s">
        <v>2671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BR228" s="16" t="s">
        <v>572</v>
      </c>
      <c r="BS228" s="16" t="s">
        <v>90</v>
      </c>
    </row>
    <row r="229" spans="1:89" s="13" customFormat="1">
      <c r="B229" s="196"/>
      <c r="C229" s="197"/>
      <c r="D229" s="198" t="s">
        <v>176</v>
      </c>
      <c r="E229" s="199" t="s">
        <v>79</v>
      </c>
      <c r="F229" s="200" t="s">
        <v>2672</v>
      </c>
      <c r="G229" s="197"/>
      <c r="H229" s="201">
        <v>10</v>
      </c>
      <c r="I229" s="202"/>
      <c r="J229" s="197"/>
      <c r="K229" s="197"/>
      <c r="L229" s="203"/>
      <c r="M229" s="220"/>
      <c r="N229" s="221"/>
      <c r="O229" s="221"/>
      <c r="P229" s="221"/>
      <c r="Q229" s="221"/>
      <c r="R229" s="221"/>
      <c r="S229" s="221"/>
      <c r="T229" s="222"/>
      <c r="BR229" s="207" t="s">
        <v>176</v>
      </c>
      <c r="BS229" s="207" t="s">
        <v>90</v>
      </c>
      <c r="BT229" s="13" t="s">
        <v>90</v>
      </c>
      <c r="BU229" s="13" t="s">
        <v>39</v>
      </c>
      <c r="BV229" s="13" t="s">
        <v>81</v>
      </c>
      <c r="BW229" s="207" t="s">
        <v>165</v>
      </c>
    </row>
    <row r="230" spans="1:89" s="2" customFormat="1" ht="33" customHeight="1">
      <c r="A230" s="34"/>
      <c r="B230" s="35"/>
      <c r="C230" s="178">
        <v>42</v>
      </c>
      <c r="D230" s="178" t="s">
        <v>167</v>
      </c>
      <c r="E230" s="179" t="s">
        <v>2915</v>
      </c>
      <c r="F230" s="180" t="s">
        <v>2914</v>
      </c>
      <c r="G230" s="181" t="s">
        <v>239</v>
      </c>
      <c r="H230" s="182">
        <v>1</v>
      </c>
      <c r="I230" s="183"/>
      <c r="J230" s="184">
        <f>ROUND(I230*H230,2)</f>
        <v>0</v>
      </c>
      <c r="K230" s="180" t="s">
        <v>79</v>
      </c>
      <c r="L230" s="39"/>
      <c r="M230" s="185" t="s">
        <v>79</v>
      </c>
      <c r="N230" s="186" t="s">
        <v>51</v>
      </c>
      <c r="O230" s="64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BP230" s="189" t="s">
        <v>1581</v>
      </c>
      <c r="BR230" s="189" t="s">
        <v>167</v>
      </c>
      <c r="BS230" s="189" t="s">
        <v>90</v>
      </c>
      <c r="BW230" s="16" t="s">
        <v>165</v>
      </c>
      <c r="CC230" s="190">
        <f>IF(N230="základní",J230,0)</f>
        <v>0</v>
      </c>
      <c r="CD230" s="190">
        <f>IF(N230="snížená",J230,0)</f>
        <v>0</v>
      </c>
      <c r="CE230" s="190">
        <f>IF(N230="zákl. přenesená",J230,0)</f>
        <v>0</v>
      </c>
      <c r="CF230" s="190">
        <f>IF(N230="sníž. přenesená",J230,0)</f>
        <v>0</v>
      </c>
      <c r="CG230" s="190">
        <f>IF(N230="nulová",J230,0)</f>
        <v>0</v>
      </c>
      <c r="CH230" s="16" t="s">
        <v>88</v>
      </c>
      <c r="CI230" s="190">
        <f>ROUND(I230*H230,2)</f>
        <v>0</v>
      </c>
      <c r="CJ230" s="16" t="s">
        <v>1581</v>
      </c>
      <c r="CK230" s="189" t="s">
        <v>2658</v>
      </c>
    </row>
    <row r="231" spans="1:89" s="13" customFormat="1">
      <c r="B231" s="196"/>
      <c r="C231" s="197"/>
      <c r="D231" s="198" t="s">
        <v>176</v>
      </c>
      <c r="E231" s="199" t="s">
        <v>79</v>
      </c>
      <c r="F231" s="200" t="s">
        <v>746</v>
      </c>
      <c r="G231" s="197"/>
      <c r="H231" s="201">
        <v>1</v>
      </c>
      <c r="I231" s="202"/>
      <c r="J231" s="197"/>
      <c r="K231" s="197"/>
      <c r="L231" s="203"/>
      <c r="M231" s="204"/>
      <c r="N231" s="205"/>
      <c r="O231" s="205"/>
      <c r="P231" s="205"/>
      <c r="Q231" s="205"/>
      <c r="R231" s="205"/>
      <c r="S231" s="205"/>
      <c r="T231" s="206"/>
      <c r="BR231" s="207" t="s">
        <v>176</v>
      </c>
      <c r="BS231" s="207" t="s">
        <v>90</v>
      </c>
      <c r="BT231" s="13" t="s">
        <v>90</v>
      </c>
      <c r="BU231" s="13" t="s">
        <v>39</v>
      </c>
      <c r="BV231" s="13" t="s">
        <v>81</v>
      </c>
      <c r="BW231" s="207" t="s">
        <v>165</v>
      </c>
    </row>
    <row r="232" spans="1:89" s="2" customFormat="1" ht="33" customHeight="1">
      <c r="A232" s="34"/>
      <c r="B232" s="35"/>
      <c r="C232" s="178">
        <v>43</v>
      </c>
      <c r="D232" s="178" t="s">
        <v>167</v>
      </c>
      <c r="E232" s="179" t="s">
        <v>2916</v>
      </c>
      <c r="F232" s="180" t="s">
        <v>2917</v>
      </c>
      <c r="G232" s="181" t="s">
        <v>239</v>
      </c>
      <c r="H232" s="182">
        <v>1</v>
      </c>
      <c r="I232" s="183"/>
      <c r="J232" s="184">
        <f>ROUND(I232*H232,2)</f>
        <v>0</v>
      </c>
      <c r="K232" s="180" t="s">
        <v>79</v>
      </c>
      <c r="L232" s="39"/>
      <c r="M232" s="185" t="s">
        <v>79</v>
      </c>
      <c r="N232" s="186" t="s">
        <v>51</v>
      </c>
      <c r="O232" s="64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BP232" s="189" t="s">
        <v>1581</v>
      </c>
      <c r="BR232" s="189" t="s">
        <v>167</v>
      </c>
      <c r="BS232" s="189" t="s">
        <v>90</v>
      </c>
      <c r="BW232" s="16" t="s">
        <v>165</v>
      </c>
      <c r="CC232" s="190">
        <f>IF(N232="základní",J232,0)</f>
        <v>0</v>
      </c>
      <c r="CD232" s="190">
        <f>IF(N232="snížená",J232,0)</f>
        <v>0</v>
      </c>
      <c r="CE232" s="190">
        <f>IF(N232="zákl. přenesená",J232,0)</f>
        <v>0</v>
      </c>
      <c r="CF232" s="190">
        <f>IF(N232="sníž. přenesená",J232,0)</f>
        <v>0</v>
      </c>
      <c r="CG232" s="190">
        <f>IF(N232="nulová",J232,0)</f>
        <v>0</v>
      </c>
      <c r="CH232" s="16" t="s">
        <v>88</v>
      </c>
      <c r="CI232" s="190">
        <f>ROUND(I232*H232,2)</f>
        <v>0</v>
      </c>
      <c r="CJ232" s="16" t="s">
        <v>1581</v>
      </c>
      <c r="CK232" s="189" t="s">
        <v>2658</v>
      </c>
    </row>
    <row r="233" spans="1:89" s="13" customFormat="1">
      <c r="B233" s="196"/>
      <c r="C233" s="197"/>
      <c r="D233" s="198" t="s">
        <v>176</v>
      </c>
      <c r="E233" s="199" t="s">
        <v>79</v>
      </c>
      <c r="F233" s="200" t="s">
        <v>746</v>
      </c>
      <c r="G233" s="197"/>
      <c r="H233" s="201">
        <v>1</v>
      </c>
      <c r="I233" s="202"/>
      <c r="J233" s="197"/>
      <c r="K233" s="197"/>
      <c r="L233" s="203"/>
      <c r="M233" s="204"/>
      <c r="N233" s="205"/>
      <c r="O233" s="205"/>
      <c r="P233" s="205"/>
      <c r="Q233" s="205"/>
      <c r="R233" s="205"/>
      <c r="S233" s="205"/>
      <c r="T233" s="206"/>
      <c r="BR233" s="207" t="s">
        <v>176</v>
      </c>
      <c r="BS233" s="207" t="s">
        <v>90</v>
      </c>
      <c r="BT233" s="13" t="s">
        <v>90</v>
      </c>
      <c r="BU233" s="13" t="s">
        <v>39</v>
      </c>
      <c r="BV233" s="13" t="s">
        <v>81</v>
      </c>
      <c r="BW233" s="207" t="s">
        <v>165</v>
      </c>
    </row>
    <row r="234" spans="1:89" s="2" customFormat="1" ht="33" customHeight="1">
      <c r="A234" s="312"/>
      <c r="B234" s="35"/>
      <c r="C234" s="178">
        <v>44</v>
      </c>
      <c r="D234" s="178" t="s">
        <v>167</v>
      </c>
      <c r="E234" s="179" t="s">
        <v>2918</v>
      </c>
      <c r="F234" s="180" t="s">
        <v>2919</v>
      </c>
      <c r="G234" s="181" t="s">
        <v>239</v>
      </c>
      <c r="H234" s="182">
        <v>1</v>
      </c>
      <c r="I234" s="183"/>
      <c r="J234" s="184">
        <f>ROUND(I234*H234,2)</f>
        <v>0</v>
      </c>
      <c r="K234" s="180" t="s">
        <v>79</v>
      </c>
      <c r="L234" s="39"/>
      <c r="M234" s="185" t="s">
        <v>79</v>
      </c>
      <c r="N234" s="186" t="s">
        <v>51</v>
      </c>
      <c r="O234" s="64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12"/>
      <c r="V234" s="312"/>
      <c r="W234" s="312"/>
      <c r="X234" s="312"/>
      <c r="Y234" s="312"/>
      <c r="Z234" s="312"/>
      <c r="AA234" s="312"/>
      <c r="AB234" s="312"/>
      <c r="AC234" s="312"/>
      <c r="AD234" s="312"/>
      <c r="AE234" s="312"/>
      <c r="BP234" s="189" t="s">
        <v>1581</v>
      </c>
      <c r="BR234" s="189" t="s">
        <v>167</v>
      </c>
      <c r="BS234" s="189" t="s">
        <v>90</v>
      </c>
      <c r="BW234" s="16" t="s">
        <v>165</v>
      </c>
      <c r="CC234" s="190">
        <f>IF(N234="základní",J234,0)</f>
        <v>0</v>
      </c>
      <c r="CD234" s="190">
        <f>IF(N234="snížená",J234,0)</f>
        <v>0</v>
      </c>
      <c r="CE234" s="190">
        <f>IF(N234="zákl. přenesená",J234,0)</f>
        <v>0</v>
      </c>
      <c r="CF234" s="190">
        <f>IF(N234="sníž. přenesená",J234,0)</f>
        <v>0</v>
      </c>
      <c r="CG234" s="190">
        <f>IF(N234="nulová",J234,0)</f>
        <v>0</v>
      </c>
      <c r="CH234" s="16" t="s">
        <v>88</v>
      </c>
      <c r="CI234" s="190">
        <f>ROUND(I234*H234,2)</f>
        <v>0</v>
      </c>
      <c r="CJ234" s="16" t="s">
        <v>1581</v>
      </c>
      <c r="CK234" s="189" t="s">
        <v>2664</v>
      </c>
    </row>
    <row r="235" spans="1:89" s="13" customFormat="1">
      <c r="B235" s="196"/>
      <c r="C235" s="197"/>
      <c r="D235" s="198" t="s">
        <v>176</v>
      </c>
      <c r="E235" s="199" t="s">
        <v>79</v>
      </c>
      <c r="F235" s="200" t="s">
        <v>746</v>
      </c>
      <c r="G235" s="197"/>
      <c r="H235" s="201">
        <v>1</v>
      </c>
      <c r="I235" s="202"/>
      <c r="J235" s="197"/>
      <c r="K235" s="197"/>
      <c r="L235" s="203"/>
      <c r="M235" s="204"/>
      <c r="N235" s="205"/>
      <c r="O235" s="205"/>
      <c r="P235" s="205"/>
      <c r="Q235" s="205"/>
      <c r="R235" s="205"/>
      <c r="S235" s="205"/>
      <c r="T235" s="206"/>
      <c r="BR235" s="207" t="s">
        <v>176</v>
      </c>
      <c r="BS235" s="207" t="s">
        <v>90</v>
      </c>
      <c r="BT235" s="13" t="s">
        <v>90</v>
      </c>
      <c r="BU235" s="13" t="s">
        <v>39</v>
      </c>
      <c r="BV235" s="13" t="s">
        <v>81</v>
      </c>
      <c r="BW235" s="207" t="s">
        <v>165</v>
      </c>
    </row>
    <row r="236" spans="1:89" s="2" customFormat="1" ht="6.95" customHeight="1">
      <c r="A236" s="34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39"/>
      <c r="M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</row>
  </sheetData>
  <sheetProtection algorithmName="SHA-512" hashValue="Yzz2ORm7qvh9zY5goNu5NRCesyBbOx0xJpoa+zY2pGgzpERQBsrJ1BBZRMeHmqUakDY/1zEepYfmO7lrYoYrmA==" saltValue="2LZfm5RxamvGkjmNr/A4xQ==" spinCount="100000" sheet="1" formatColumns="0" formatRows="0" autoFilter="0"/>
  <autoFilter ref="C96:K231" xr:uid="{00000000-0009-0000-0000-000005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500-000000000000}"/>
    <hyperlink ref="F104" r:id="rId2" xr:uid="{00000000-0004-0000-0500-000001000000}"/>
    <hyperlink ref="F107" r:id="rId3" xr:uid="{00000000-0004-0000-0500-000002000000}"/>
    <hyperlink ref="F110" r:id="rId4" xr:uid="{00000000-0004-0000-0500-000003000000}"/>
    <hyperlink ref="F113" r:id="rId5" xr:uid="{00000000-0004-0000-0500-000004000000}"/>
    <hyperlink ref="F117" r:id="rId6" xr:uid="{00000000-0004-0000-0500-000005000000}"/>
    <hyperlink ref="F126" r:id="rId7" xr:uid="{00000000-0004-0000-0500-000006000000}"/>
    <hyperlink ref="F135" r:id="rId8" xr:uid="{00000000-0004-0000-0500-000007000000}"/>
    <hyperlink ref="F144" r:id="rId9" xr:uid="{00000000-0004-0000-0500-000008000000}"/>
    <hyperlink ref="F146" r:id="rId10" xr:uid="{00000000-0004-0000-0500-000009000000}"/>
    <hyperlink ref="F149" r:id="rId11" xr:uid="{00000000-0004-0000-0500-00000A000000}"/>
    <hyperlink ref="F152" r:id="rId12" xr:uid="{00000000-0004-0000-0500-00000B000000}"/>
    <hyperlink ref="F155" r:id="rId13" xr:uid="{00000000-0004-0000-0500-00000C000000}"/>
    <hyperlink ref="F158" r:id="rId14" xr:uid="{00000000-0004-0000-0500-00000D000000}"/>
    <hyperlink ref="F161" r:id="rId15" xr:uid="{00000000-0004-0000-0500-00000E000000}"/>
    <hyperlink ref="F165" r:id="rId16" xr:uid="{00000000-0004-0000-0500-00000F000000}"/>
    <hyperlink ref="F171" r:id="rId17" xr:uid="{00000000-0004-0000-0500-000010000000}"/>
    <hyperlink ref="F176" r:id="rId18" xr:uid="{00000000-0004-0000-0500-000011000000}"/>
    <hyperlink ref="F180" r:id="rId19" xr:uid="{00000000-0004-0000-0500-000012000000}"/>
    <hyperlink ref="F182" r:id="rId20" xr:uid="{00000000-0004-0000-0500-000013000000}"/>
    <hyperlink ref="F184" r:id="rId21" xr:uid="{00000000-0004-0000-0500-000014000000}"/>
    <hyperlink ref="F188" r:id="rId22" xr:uid="{00000000-0004-0000-0500-000015000000}"/>
    <hyperlink ref="F190" r:id="rId23" xr:uid="{00000000-0004-0000-0500-000016000000}"/>
    <hyperlink ref="F194" r:id="rId24" xr:uid="{00000000-0004-0000-0500-000017000000}"/>
    <hyperlink ref="F198" r:id="rId25" xr:uid="{00000000-0004-0000-0500-000018000000}"/>
    <hyperlink ref="F201" r:id="rId26" xr:uid="{00000000-0004-0000-0500-000019000000}"/>
  </hyperlinks>
  <pageMargins left="0.39374999999999999" right="0.39374999999999999" top="0.39374999999999999" bottom="0.39374999999999999" header="0" footer="0"/>
  <pageSetup paperSize="9" scale="77" fitToHeight="100" orientation="portrait" blackAndWhite="1" r:id="rId27"/>
  <headerFooter>
    <oddFooter>&amp;CStrana &amp;P z &amp;N</oddFooter>
  </headerFooter>
  <drawing r:id="rId2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1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6" t="s">
        <v>110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90</v>
      </c>
    </row>
    <row r="4" spans="1:46" s="1" customFormat="1" ht="24.95" customHeight="1">
      <c r="B4" s="19"/>
      <c r="D4" s="110" t="s">
        <v>111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60" t="str">
        <f>'Rekapitulace stavby'!K6</f>
        <v>Aquacentrum Teplice p.o. - venkovní úpravy</v>
      </c>
      <c r="F7" s="361"/>
      <c r="G7" s="361"/>
      <c r="H7" s="361"/>
      <c r="L7" s="19"/>
    </row>
    <row r="8" spans="1:46" s="2" customFormat="1" ht="12" customHeight="1">
      <c r="A8" s="34"/>
      <c r="B8" s="39"/>
      <c r="C8" s="34"/>
      <c r="D8" s="112" t="s">
        <v>112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3" t="s">
        <v>2673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79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22</v>
      </c>
      <c r="E12" s="34"/>
      <c r="F12" s="103" t="s">
        <v>23</v>
      </c>
      <c r="G12" s="34"/>
      <c r="H12" s="34"/>
      <c r="I12" s="112" t="s">
        <v>24</v>
      </c>
      <c r="J12" s="114" t="str">
        <f>'Rekapitulace stavby'!AN8</f>
        <v>13. 12. 2021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30</v>
      </c>
      <c r="E14" s="34"/>
      <c r="F14" s="34"/>
      <c r="G14" s="34"/>
      <c r="H14" s="34"/>
      <c r="I14" s="112" t="s">
        <v>31</v>
      </c>
      <c r="J14" s="103" t="s">
        <v>32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33</v>
      </c>
      <c r="F15" s="34"/>
      <c r="G15" s="34"/>
      <c r="H15" s="34"/>
      <c r="I15" s="112" t="s">
        <v>34</v>
      </c>
      <c r="J15" s="103" t="s">
        <v>35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36</v>
      </c>
      <c r="E17" s="34"/>
      <c r="F17" s="34"/>
      <c r="G17" s="34"/>
      <c r="H17" s="34"/>
      <c r="I17" s="112" t="s">
        <v>31</v>
      </c>
      <c r="J17" s="29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4" t="str">
        <f>'Rekapitulace stavby'!E14</f>
        <v>Vyplň údaj</v>
      </c>
      <c r="F18" s="365"/>
      <c r="G18" s="365"/>
      <c r="H18" s="365"/>
      <c r="I18" s="112" t="s">
        <v>34</v>
      </c>
      <c r="J18" s="29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38</v>
      </c>
      <c r="E20" s="34"/>
      <c r="F20" s="34"/>
      <c r="G20" s="34"/>
      <c r="H20" s="34"/>
      <c r="I20" s="112" t="s">
        <v>31</v>
      </c>
      <c r="J20" s="103" t="s">
        <v>32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33</v>
      </c>
      <c r="F21" s="34"/>
      <c r="G21" s="34"/>
      <c r="H21" s="34"/>
      <c r="I21" s="112" t="s">
        <v>34</v>
      </c>
      <c r="J21" s="103" t="s">
        <v>35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40</v>
      </c>
      <c r="E23" s="34"/>
      <c r="F23" s="34"/>
      <c r="G23" s="34"/>
      <c r="H23" s="34"/>
      <c r="I23" s="112" t="s">
        <v>31</v>
      </c>
      <c r="J23" s="103" t="s">
        <v>41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42</v>
      </c>
      <c r="F24" s="34"/>
      <c r="G24" s="34"/>
      <c r="H24" s="34"/>
      <c r="I24" s="112" t="s">
        <v>34</v>
      </c>
      <c r="J24" s="103" t="s">
        <v>43</v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44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6" t="s">
        <v>79</v>
      </c>
      <c r="F27" s="366"/>
      <c r="G27" s="366"/>
      <c r="H27" s="36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46</v>
      </c>
      <c r="E30" s="34"/>
      <c r="F30" s="34"/>
      <c r="G30" s="34"/>
      <c r="H30" s="34"/>
      <c r="I30" s="34"/>
      <c r="J30" s="120">
        <f>ROUND(J84,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48</v>
      </c>
      <c r="G32" s="34"/>
      <c r="H32" s="34"/>
      <c r="I32" s="121" t="s">
        <v>47</v>
      </c>
      <c r="J32" s="121" t="s">
        <v>49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50</v>
      </c>
      <c r="E33" s="112" t="s">
        <v>51</v>
      </c>
      <c r="F33" s="123">
        <f>ROUND((SUM(BE84:BE114)),  2)</f>
        <v>0</v>
      </c>
      <c r="G33" s="34"/>
      <c r="H33" s="34"/>
      <c r="I33" s="124">
        <v>0.21</v>
      </c>
      <c r="J33" s="123">
        <f>ROUND(((SUM(BE84:BE114))*I33),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52</v>
      </c>
      <c r="F34" s="123">
        <f>ROUND((SUM(BF84:BF114)),  2)</f>
        <v>0</v>
      </c>
      <c r="G34" s="34"/>
      <c r="H34" s="34"/>
      <c r="I34" s="124">
        <v>0.15</v>
      </c>
      <c r="J34" s="123">
        <f>ROUND(((SUM(BF84:BF114))*I34),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53</v>
      </c>
      <c r="F35" s="123">
        <f>ROUND((SUM(BG84:BG114)),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54</v>
      </c>
      <c r="F36" s="123">
        <f>ROUND((SUM(BH84:BH114)),  2)</f>
        <v>0</v>
      </c>
      <c r="G36" s="34"/>
      <c r="H36" s="34"/>
      <c r="I36" s="124">
        <v>0.15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55</v>
      </c>
      <c r="F37" s="123">
        <f>ROUND((SUM(BI84:BI114)),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56</v>
      </c>
      <c r="E39" s="127"/>
      <c r="F39" s="127"/>
      <c r="G39" s="128" t="s">
        <v>57</v>
      </c>
      <c r="H39" s="129" t="s">
        <v>58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2" t="s">
        <v>116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8" t="str">
        <f>E7</f>
        <v>Aquacentrum Teplice p.o. - venkovní úpravy</v>
      </c>
      <c r="F48" s="359"/>
      <c r="G48" s="359"/>
      <c r="H48" s="359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112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7" t="str">
        <f>E9</f>
        <v>VON - Vedlejší a ostatní náklady</v>
      </c>
      <c r="F50" s="357"/>
      <c r="G50" s="357"/>
      <c r="H50" s="357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6"/>
      <c r="E52" s="36"/>
      <c r="F52" s="26" t="str">
        <f>F12</f>
        <v>Teplice</v>
      </c>
      <c r="G52" s="36"/>
      <c r="H52" s="36"/>
      <c r="I52" s="28" t="s">
        <v>24</v>
      </c>
      <c r="J52" s="59" t="str">
        <f>IF(J12="","",J12)</f>
        <v>13. 12. 2021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8" t="s">
        <v>30</v>
      </c>
      <c r="D54" s="36"/>
      <c r="E54" s="36"/>
      <c r="F54" s="26" t="str">
        <f>E15</f>
        <v>PS projekty s.r.o., Revoluční 5, Teplice</v>
      </c>
      <c r="G54" s="36"/>
      <c r="H54" s="36"/>
      <c r="I54" s="28" t="s">
        <v>38</v>
      </c>
      <c r="J54" s="32" t="str">
        <f>E21</f>
        <v>PS projekty s.r.o., Revoluční 5, Teplice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40.15" customHeight="1">
      <c r="A55" s="34"/>
      <c r="B55" s="35"/>
      <c r="C55" s="28" t="s">
        <v>36</v>
      </c>
      <c r="D55" s="36"/>
      <c r="E55" s="36"/>
      <c r="F55" s="26" t="str">
        <f>IF(E18="","",E18)</f>
        <v>Vyplň údaj</v>
      </c>
      <c r="G55" s="36"/>
      <c r="H55" s="36"/>
      <c r="I55" s="28" t="s">
        <v>40</v>
      </c>
      <c r="J55" s="32" t="str">
        <f>E24</f>
        <v>STAVINVEST KMS s.r.o., Studentská 285/22, Bílina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117</v>
      </c>
      <c r="D57" s="137"/>
      <c r="E57" s="137"/>
      <c r="F57" s="137"/>
      <c r="G57" s="137"/>
      <c r="H57" s="137"/>
      <c r="I57" s="137"/>
      <c r="J57" s="138" t="s">
        <v>118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78</v>
      </c>
      <c r="D59" s="36"/>
      <c r="E59" s="36"/>
      <c r="F59" s="36"/>
      <c r="G59" s="36"/>
      <c r="H59" s="36"/>
      <c r="I59" s="36"/>
      <c r="J59" s="77">
        <f>J84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6" t="s">
        <v>119</v>
      </c>
    </row>
    <row r="60" spans="1:47" s="9" customFormat="1" ht="24.95" customHeight="1">
      <c r="B60" s="140"/>
      <c r="C60" s="141"/>
      <c r="D60" s="142" t="s">
        <v>2674</v>
      </c>
      <c r="E60" s="143"/>
      <c r="F60" s="143"/>
      <c r="G60" s="143"/>
      <c r="H60" s="143"/>
      <c r="I60" s="143"/>
      <c r="J60" s="144">
        <f>J85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2675</v>
      </c>
      <c r="E61" s="148"/>
      <c r="F61" s="148"/>
      <c r="G61" s="148"/>
      <c r="H61" s="148"/>
      <c r="I61" s="148"/>
      <c r="J61" s="149">
        <f>J86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2676</v>
      </c>
      <c r="E62" s="148"/>
      <c r="F62" s="148"/>
      <c r="G62" s="148"/>
      <c r="H62" s="148"/>
      <c r="I62" s="148"/>
      <c r="J62" s="149">
        <f>J99</f>
        <v>0</v>
      </c>
      <c r="K62" s="97"/>
      <c r="L62" s="150"/>
    </row>
    <row r="63" spans="1:47" s="10" customFormat="1" ht="19.899999999999999" customHeight="1">
      <c r="B63" s="146"/>
      <c r="C63" s="97"/>
      <c r="D63" s="147" t="s">
        <v>2677</v>
      </c>
      <c r="E63" s="148"/>
      <c r="F63" s="148"/>
      <c r="G63" s="148"/>
      <c r="H63" s="148"/>
      <c r="I63" s="148"/>
      <c r="J63" s="149">
        <f>J103</f>
        <v>0</v>
      </c>
      <c r="K63" s="97"/>
      <c r="L63" s="150"/>
    </row>
    <row r="64" spans="1:47" s="10" customFormat="1" ht="19.899999999999999" customHeight="1">
      <c r="B64" s="146"/>
      <c r="C64" s="97"/>
      <c r="D64" s="147" t="s">
        <v>2678</v>
      </c>
      <c r="E64" s="148"/>
      <c r="F64" s="148"/>
      <c r="G64" s="148"/>
      <c r="H64" s="148"/>
      <c r="I64" s="148"/>
      <c r="J64" s="149">
        <f>J111</f>
        <v>0</v>
      </c>
      <c r="K64" s="97"/>
      <c r="L64" s="150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13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2" t="s">
        <v>150</v>
      </c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58" t="str">
        <f>E7</f>
        <v>Aquacentrum Teplice p.o. - venkovní úpravy</v>
      </c>
      <c r="F74" s="359"/>
      <c r="G74" s="359"/>
      <c r="H74" s="359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8" t="s">
        <v>112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37" t="str">
        <f>E9</f>
        <v>VON - Vedlejší a ostatní náklady</v>
      </c>
      <c r="F76" s="357"/>
      <c r="G76" s="357"/>
      <c r="H76" s="357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8" t="s">
        <v>22</v>
      </c>
      <c r="D78" s="36"/>
      <c r="E78" s="36"/>
      <c r="F78" s="26" t="str">
        <f>F12</f>
        <v>Teplice</v>
      </c>
      <c r="G78" s="36"/>
      <c r="H78" s="36"/>
      <c r="I78" s="28" t="s">
        <v>24</v>
      </c>
      <c r="J78" s="59" t="str">
        <f>IF(J12="","",J12)</f>
        <v>13. 12. 2021</v>
      </c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5.7" customHeight="1">
      <c r="A80" s="34"/>
      <c r="B80" s="35"/>
      <c r="C80" s="28" t="s">
        <v>30</v>
      </c>
      <c r="D80" s="36"/>
      <c r="E80" s="36"/>
      <c r="F80" s="26" t="str">
        <f>E15</f>
        <v>PS projekty s.r.o., Revoluční 5, Teplice</v>
      </c>
      <c r="G80" s="36"/>
      <c r="H80" s="36"/>
      <c r="I80" s="28" t="s">
        <v>38</v>
      </c>
      <c r="J80" s="32" t="str">
        <f>E21</f>
        <v>PS projekty s.r.o., Revoluční 5, Teplice</v>
      </c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40.15" customHeight="1">
      <c r="A81" s="34"/>
      <c r="B81" s="35"/>
      <c r="C81" s="28" t="s">
        <v>36</v>
      </c>
      <c r="D81" s="36"/>
      <c r="E81" s="36"/>
      <c r="F81" s="26" t="str">
        <f>IF(E18="","",E18)</f>
        <v>Vyplň údaj</v>
      </c>
      <c r="G81" s="36"/>
      <c r="H81" s="36"/>
      <c r="I81" s="28" t="s">
        <v>40</v>
      </c>
      <c r="J81" s="32" t="str">
        <f>E24</f>
        <v>STAVINVEST KMS s.r.o., Studentská 285/22, Bílina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1"/>
      <c r="B83" s="152"/>
      <c r="C83" s="153" t="s">
        <v>151</v>
      </c>
      <c r="D83" s="154" t="s">
        <v>65</v>
      </c>
      <c r="E83" s="154" t="s">
        <v>61</v>
      </c>
      <c r="F83" s="154" t="s">
        <v>62</v>
      </c>
      <c r="G83" s="154" t="s">
        <v>152</v>
      </c>
      <c r="H83" s="154" t="s">
        <v>153</v>
      </c>
      <c r="I83" s="154" t="s">
        <v>154</v>
      </c>
      <c r="J83" s="154" t="s">
        <v>118</v>
      </c>
      <c r="K83" s="155" t="s">
        <v>155</v>
      </c>
      <c r="L83" s="156"/>
      <c r="M83" s="68" t="s">
        <v>79</v>
      </c>
      <c r="N83" s="69" t="s">
        <v>50</v>
      </c>
      <c r="O83" s="69" t="s">
        <v>156</v>
      </c>
      <c r="P83" s="69" t="s">
        <v>157</v>
      </c>
      <c r="Q83" s="69" t="s">
        <v>158</v>
      </c>
      <c r="R83" s="69" t="s">
        <v>159</v>
      </c>
      <c r="S83" s="69" t="s">
        <v>160</v>
      </c>
      <c r="T83" s="70" t="s">
        <v>161</v>
      </c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</row>
    <row r="84" spans="1:65" s="2" customFormat="1" ht="22.9" customHeight="1">
      <c r="A84" s="34"/>
      <c r="B84" s="35"/>
      <c r="C84" s="75" t="s">
        <v>162</v>
      </c>
      <c r="D84" s="36"/>
      <c r="E84" s="36"/>
      <c r="F84" s="36"/>
      <c r="G84" s="36"/>
      <c r="H84" s="36"/>
      <c r="I84" s="36"/>
      <c r="J84" s="157">
        <f>BK84</f>
        <v>0</v>
      </c>
      <c r="K84" s="36"/>
      <c r="L84" s="39"/>
      <c r="M84" s="71"/>
      <c r="N84" s="158"/>
      <c r="O84" s="72"/>
      <c r="P84" s="159">
        <f>P85</f>
        <v>0</v>
      </c>
      <c r="Q84" s="72"/>
      <c r="R84" s="159">
        <f>R85</f>
        <v>0</v>
      </c>
      <c r="S84" s="72"/>
      <c r="T84" s="160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6" t="s">
        <v>80</v>
      </c>
      <c r="AU84" s="16" t="s">
        <v>119</v>
      </c>
      <c r="BK84" s="161">
        <f>BK85</f>
        <v>0</v>
      </c>
    </row>
    <row r="85" spans="1:65" s="12" customFormat="1" ht="25.9" customHeight="1">
      <c r="B85" s="162"/>
      <c r="C85" s="163"/>
      <c r="D85" s="164" t="s">
        <v>80</v>
      </c>
      <c r="E85" s="165" t="s">
        <v>2679</v>
      </c>
      <c r="F85" s="165" t="s">
        <v>2680</v>
      </c>
      <c r="G85" s="163"/>
      <c r="H85" s="163"/>
      <c r="I85" s="166"/>
      <c r="J85" s="167">
        <f>BK85</f>
        <v>0</v>
      </c>
      <c r="K85" s="163"/>
      <c r="L85" s="168"/>
      <c r="M85" s="169"/>
      <c r="N85" s="170"/>
      <c r="O85" s="170"/>
      <c r="P85" s="171">
        <f>P86+P99+P103+P111</f>
        <v>0</v>
      </c>
      <c r="Q85" s="170"/>
      <c r="R85" s="171">
        <f>R86+R99+R103+R111</f>
        <v>0</v>
      </c>
      <c r="S85" s="170"/>
      <c r="T85" s="172">
        <f>T86+T99+T103+T111</f>
        <v>0</v>
      </c>
      <c r="AR85" s="173" t="s">
        <v>195</v>
      </c>
      <c r="AT85" s="174" t="s">
        <v>80</v>
      </c>
      <c r="AU85" s="174" t="s">
        <v>81</v>
      </c>
      <c r="AY85" s="173" t="s">
        <v>165</v>
      </c>
      <c r="BK85" s="175">
        <f>BK86+BK99+BK103+BK111</f>
        <v>0</v>
      </c>
    </row>
    <row r="86" spans="1:65" s="12" customFormat="1" ht="22.9" customHeight="1">
      <c r="B86" s="162"/>
      <c r="C86" s="163"/>
      <c r="D86" s="164" t="s">
        <v>80</v>
      </c>
      <c r="E86" s="176" t="s">
        <v>2681</v>
      </c>
      <c r="F86" s="176" t="s">
        <v>2682</v>
      </c>
      <c r="G86" s="163"/>
      <c r="H86" s="163"/>
      <c r="I86" s="166"/>
      <c r="J86" s="177">
        <f>BK86</f>
        <v>0</v>
      </c>
      <c r="K86" s="163"/>
      <c r="L86" s="168"/>
      <c r="M86" s="169"/>
      <c r="N86" s="170"/>
      <c r="O86" s="170"/>
      <c r="P86" s="171">
        <f>SUM(P87:P98)</f>
        <v>0</v>
      </c>
      <c r="Q86" s="170"/>
      <c r="R86" s="171">
        <f>SUM(R87:R98)</f>
        <v>0</v>
      </c>
      <c r="S86" s="170"/>
      <c r="T86" s="172">
        <f>SUM(T87:T98)</f>
        <v>0</v>
      </c>
      <c r="AR86" s="173" t="s">
        <v>195</v>
      </c>
      <c r="AT86" s="174" t="s">
        <v>80</v>
      </c>
      <c r="AU86" s="174" t="s">
        <v>88</v>
      </c>
      <c r="AY86" s="173" t="s">
        <v>165</v>
      </c>
      <c r="BK86" s="175">
        <f>SUM(BK87:BK98)</f>
        <v>0</v>
      </c>
    </row>
    <row r="87" spans="1:65" s="2" customFormat="1" ht="16.5" customHeight="1">
      <c r="A87" s="34"/>
      <c r="B87" s="35"/>
      <c r="C87" s="178" t="s">
        <v>88</v>
      </c>
      <c r="D87" s="178" t="s">
        <v>167</v>
      </c>
      <c r="E87" s="179" t="s">
        <v>2683</v>
      </c>
      <c r="F87" s="180" t="s">
        <v>2684</v>
      </c>
      <c r="G87" s="181" t="s">
        <v>1176</v>
      </c>
      <c r="H87" s="182">
        <v>1</v>
      </c>
      <c r="I87" s="183"/>
      <c r="J87" s="184">
        <f>ROUND(I87*H87,2)</f>
        <v>0</v>
      </c>
      <c r="K87" s="180" t="s">
        <v>171</v>
      </c>
      <c r="L87" s="39"/>
      <c r="M87" s="185" t="s">
        <v>79</v>
      </c>
      <c r="N87" s="186" t="s">
        <v>51</v>
      </c>
      <c r="O87" s="64"/>
      <c r="P87" s="187">
        <f>O87*H87</f>
        <v>0</v>
      </c>
      <c r="Q87" s="187">
        <v>0</v>
      </c>
      <c r="R87" s="187">
        <f>Q87*H87</f>
        <v>0</v>
      </c>
      <c r="S87" s="187">
        <v>0</v>
      </c>
      <c r="T87" s="188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9" t="s">
        <v>2685</v>
      </c>
      <c r="AT87" s="189" t="s">
        <v>167</v>
      </c>
      <c r="AU87" s="189" t="s">
        <v>90</v>
      </c>
      <c r="AY87" s="16" t="s">
        <v>165</v>
      </c>
      <c r="BE87" s="190">
        <f>IF(N87="základní",J87,0)</f>
        <v>0</v>
      </c>
      <c r="BF87" s="190">
        <f>IF(N87="snížená",J87,0)</f>
        <v>0</v>
      </c>
      <c r="BG87" s="190">
        <f>IF(N87="zákl. přenesená",J87,0)</f>
        <v>0</v>
      </c>
      <c r="BH87" s="190">
        <f>IF(N87="sníž. přenesená",J87,0)</f>
        <v>0</v>
      </c>
      <c r="BI87" s="190">
        <f>IF(N87="nulová",J87,0)</f>
        <v>0</v>
      </c>
      <c r="BJ87" s="16" t="s">
        <v>88</v>
      </c>
      <c r="BK87" s="190">
        <f>ROUND(I87*H87,2)</f>
        <v>0</v>
      </c>
      <c r="BL87" s="16" t="s">
        <v>2685</v>
      </c>
      <c r="BM87" s="189" t="s">
        <v>2686</v>
      </c>
    </row>
    <row r="88" spans="1:65" s="2" customFormat="1">
      <c r="A88" s="34"/>
      <c r="B88" s="35"/>
      <c r="C88" s="36"/>
      <c r="D88" s="191" t="s">
        <v>174</v>
      </c>
      <c r="E88" s="36"/>
      <c r="F88" s="192" t="s">
        <v>2687</v>
      </c>
      <c r="G88" s="36"/>
      <c r="H88" s="36"/>
      <c r="I88" s="193"/>
      <c r="J88" s="36"/>
      <c r="K88" s="36"/>
      <c r="L88" s="39"/>
      <c r="M88" s="194"/>
      <c r="N88" s="195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6" t="s">
        <v>174</v>
      </c>
      <c r="AU88" s="16" t="s">
        <v>90</v>
      </c>
    </row>
    <row r="89" spans="1:65" s="2" customFormat="1" ht="29.25">
      <c r="A89" s="34"/>
      <c r="B89" s="35"/>
      <c r="C89" s="36"/>
      <c r="D89" s="198" t="s">
        <v>572</v>
      </c>
      <c r="E89" s="36"/>
      <c r="F89" s="218" t="s">
        <v>2688</v>
      </c>
      <c r="G89" s="36"/>
      <c r="H89" s="36"/>
      <c r="I89" s="193"/>
      <c r="J89" s="36"/>
      <c r="K89" s="36"/>
      <c r="L89" s="39"/>
      <c r="M89" s="194"/>
      <c r="N89" s="195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6" t="s">
        <v>572</v>
      </c>
      <c r="AU89" s="16" t="s">
        <v>90</v>
      </c>
    </row>
    <row r="90" spans="1:65" s="2" customFormat="1" ht="16.5" customHeight="1">
      <c r="A90" s="34"/>
      <c r="B90" s="35"/>
      <c r="C90" s="178" t="s">
        <v>90</v>
      </c>
      <c r="D90" s="178" t="s">
        <v>167</v>
      </c>
      <c r="E90" s="179" t="s">
        <v>2689</v>
      </c>
      <c r="F90" s="180" t="s">
        <v>2690</v>
      </c>
      <c r="G90" s="181" t="s">
        <v>1176</v>
      </c>
      <c r="H90" s="182">
        <v>1</v>
      </c>
      <c r="I90" s="183"/>
      <c r="J90" s="184">
        <f>ROUND(I90*H90,2)</f>
        <v>0</v>
      </c>
      <c r="K90" s="180" t="s">
        <v>171</v>
      </c>
      <c r="L90" s="39"/>
      <c r="M90" s="185" t="s">
        <v>79</v>
      </c>
      <c r="N90" s="186" t="s">
        <v>51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2685</v>
      </c>
      <c r="AT90" s="189" t="s">
        <v>167</v>
      </c>
      <c r="AU90" s="189" t="s">
        <v>90</v>
      </c>
      <c r="AY90" s="16" t="s">
        <v>165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6" t="s">
        <v>88</v>
      </c>
      <c r="BK90" s="190">
        <f>ROUND(I90*H90,2)</f>
        <v>0</v>
      </c>
      <c r="BL90" s="16" t="s">
        <v>2685</v>
      </c>
      <c r="BM90" s="189" t="s">
        <v>2691</v>
      </c>
    </row>
    <row r="91" spans="1:65" s="2" customFormat="1">
      <c r="A91" s="34"/>
      <c r="B91" s="35"/>
      <c r="C91" s="36"/>
      <c r="D91" s="191" t="s">
        <v>174</v>
      </c>
      <c r="E91" s="36"/>
      <c r="F91" s="192" t="s">
        <v>2692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6" t="s">
        <v>174</v>
      </c>
      <c r="AU91" s="16" t="s">
        <v>90</v>
      </c>
    </row>
    <row r="92" spans="1:65" s="2" customFormat="1" ht="29.25">
      <c r="A92" s="34"/>
      <c r="B92" s="35"/>
      <c r="C92" s="36"/>
      <c r="D92" s="198" t="s">
        <v>572</v>
      </c>
      <c r="E92" s="36"/>
      <c r="F92" s="218" t="s">
        <v>2693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6" t="s">
        <v>572</v>
      </c>
      <c r="AU92" s="16" t="s">
        <v>90</v>
      </c>
    </row>
    <row r="93" spans="1:65" s="2" customFormat="1" ht="16.5" customHeight="1">
      <c r="A93" s="34"/>
      <c r="B93" s="35"/>
      <c r="C93" s="178" t="s">
        <v>182</v>
      </c>
      <c r="D93" s="178" t="s">
        <v>167</v>
      </c>
      <c r="E93" s="179" t="s">
        <v>2694</v>
      </c>
      <c r="F93" s="180" t="s">
        <v>2695</v>
      </c>
      <c r="G93" s="181" t="s">
        <v>1176</v>
      </c>
      <c r="H93" s="182">
        <v>1</v>
      </c>
      <c r="I93" s="183"/>
      <c r="J93" s="184">
        <f>ROUND(I93*H93,2)</f>
        <v>0</v>
      </c>
      <c r="K93" s="180" t="s">
        <v>171</v>
      </c>
      <c r="L93" s="39"/>
      <c r="M93" s="185" t="s">
        <v>79</v>
      </c>
      <c r="N93" s="186" t="s">
        <v>51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2685</v>
      </c>
      <c r="AT93" s="189" t="s">
        <v>167</v>
      </c>
      <c r="AU93" s="189" t="s">
        <v>90</v>
      </c>
      <c r="AY93" s="16" t="s">
        <v>165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6" t="s">
        <v>88</v>
      </c>
      <c r="BK93" s="190">
        <f>ROUND(I93*H93,2)</f>
        <v>0</v>
      </c>
      <c r="BL93" s="16" t="s">
        <v>2685</v>
      </c>
      <c r="BM93" s="189" t="s">
        <v>2696</v>
      </c>
    </row>
    <row r="94" spans="1:65" s="2" customFormat="1">
      <c r="A94" s="34"/>
      <c r="B94" s="35"/>
      <c r="C94" s="36"/>
      <c r="D94" s="191" t="s">
        <v>174</v>
      </c>
      <c r="E94" s="36"/>
      <c r="F94" s="192" t="s">
        <v>2697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6" t="s">
        <v>174</v>
      </c>
      <c r="AU94" s="16" t="s">
        <v>90</v>
      </c>
    </row>
    <row r="95" spans="1:65" s="2" customFormat="1" ht="39">
      <c r="A95" s="34"/>
      <c r="B95" s="35"/>
      <c r="C95" s="36"/>
      <c r="D95" s="198" t="s">
        <v>572</v>
      </c>
      <c r="E95" s="36"/>
      <c r="F95" s="218" t="s">
        <v>2698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6" t="s">
        <v>572</v>
      </c>
      <c r="AU95" s="16" t="s">
        <v>90</v>
      </c>
    </row>
    <row r="96" spans="1:65" s="2" customFormat="1" ht="16.5" customHeight="1">
      <c r="A96" s="34"/>
      <c r="B96" s="35"/>
      <c r="C96" s="178" t="s">
        <v>172</v>
      </c>
      <c r="D96" s="178" t="s">
        <v>167</v>
      </c>
      <c r="E96" s="179" t="s">
        <v>2699</v>
      </c>
      <c r="F96" s="180" t="s">
        <v>2700</v>
      </c>
      <c r="G96" s="181" t="s">
        <v>1176</v>
      </c>
      <c r="H96" s="182">
        <v>1</v>
      </c>
      <c r="I96" s="183"/>
      <c r="J96" s="184">
        <f>ROUND(I96*H96,2)</f>
        <v>0</v>
      </c>
      <c r="K96" s="180" t="s">
        <v>171</v>
      </c>
      <c r="L96" s="39"/>
      <c r="M96" s="185" t="s">
        <v>79</v>
      </c>
      <c r="N96" s="186" t="s">
        <v>51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2685</v>
      </c>
      <c r="AT96" s="189" t="s">
        <v>167</v>
      </c>
      <c r="AU96" s="189" t="s">
        <v>90</v>
      </c>
      <c r="AY96" s="16" t="s">
        <v>165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6" t="s">
        <v>88</v>
      </c>
      <c r="BK96" s="190">
        <f>ROUND(I96*H96,2)</f>
        <v>0</v>
      </c>
      <c r="BL96" s="16" t="s">
        <v>2685</v>
      </c>
      <c r="BM96" s="189" t="s">
        <v>2701</v>
      </c>
    </row>
    <row r="97" spans="1:65" s="2" customFormat="1">
      <c r="A97" s="34"/>
      <c r="B97" s="35"/>
      <c r="C97" s="36"/>
      <c r="D97" s="191" t="s">
        <v>174</v>
      </c>
      <c r="E97" s="36"/>
      <c r="F97" s="192" t="s">
        <v>2702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6" t="s">
        <v>174</v>
      </c>
      <c r="AU97" s="16" t="s">
        <v>90</v>
      </c>
    </row>
    <row r="98" spans="1:65" s="2" customFormat="1" ht="39">
      <c r="A98" s="34"/>
      <c r="B98" s="35"/>
      <c r="C98" s="36"/>
      <c r="D98" s="198" t="s">
        <v>572</v>
      </c>
      <c r="E98" s="36"/>
      <c r="F98" s="218" t="s">
        <v>2703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6" t="s">
        <v>572</v>
      </c>
      <c r="AU98" s="16" t="s">
        <v>90</v>
      </c>
    </row>
    <row r="99" spans="1:65" s="12" customFormat="1" ht="22.9" customHeight="1">
      <c r="B99" s="162"/>
      <c r="C99" s="163"/>
      <c r="D99" s="164" t="s">
        <v>80</v>
      </c>
      <c r="E99" s="176" t="s">
        <v>2704</v>
      </c>
      <c r="F99" s="176" t="s">
        <v>2705</v>
      </c>
      <c r="G99" s="163"/>
      <c r="H99" s="163"/>
      <c r="I99" s="166"/>
      <c r="J99" s="177">
        <f>BK99</f>
        <v>0</v>
      </c>
      <c r="K99" s="163"/>
      <c r="L99" s="168"/>
      <c r="M99" s="169"/>
      <c r="N99" s="170"/>
      <c r="O99" s="170"/>
      <c r="P99" s="171">
        <f>SUM(P100:P102)</f>
        <v>0</v>
      </c>
      <c r="Q99" s="170"/>
      <c r="R99" s="171">
        <f>SUM(R100:R102)</f>
        <v>0</v>
      </c>
      <c r="S99" s="170"/>
      <c r="T99" s="172">
        <f>SUM(T100:T102)</f>
        <v>0</v>
      </c>
      <c r="AR99" s="173" t="s">
        <v>195</v>
      </c>
      <c r="AT99" s="174" t="s">
        <v>80</v>
      </c>
      <c r="AU99" s="174" t="s">
        <v>88</v>
      </c>
      <c r="AY99" s="173" t="s">
        <v>165</v>
      </c>
      <c r="BK99" s="175">
        <f>SUM(BK100:BK102)</f>
        <v>0</v>
      </c>
    </row>
    <row r="100" spans="1:65" s="2" customFormat="1" ht="16.5" customHeight="1">
      <c r="A100" s="34"/>
      <c r="B100" s="35"/>
      <c r="C100" s="178" t="s">
        <v>195</v>
      </c>
      <c r="D100" s="178" t="s">
        <v>167</v>
      </c>
      <c r="E100" s="179" t="s">
        <v>2706</v>
      </c>
      <c r="F100" s="180" t="s">
        <v>2705</v>
      </c>
      <c r="G100" s="181" t="s">
        <v>1176</v>
      </c>
      <c r="H100" s="182">
        <v>1</v>
      </c>
      <c r="I100" s="183"/>
      <c r="J100" s="184">
        <f>ROUND(I100*H100,2)</f>
        <v>0</v>
      </c>
      <c r="K100" s="180" t="s">
        <v>171</v>
      </c>
      <c r="L100" s="39"/>
      <c r="M100" s="185" t="s">
        <v>79</v>
      </c>
      <c r="N100" s="186" t="s">
        <v>51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2685</v>
      </c>
      <c r="AT100" s="189" t="s">
        <v>167</v>
      </c>
      <c r="AU100" s="189" t="s">
        <v>90</v>
      </c>
      <c r="AY100" s="16" t="s">
        <v>165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6" t="s">
        <v>88</v>
      </c>
      <c r="BK100" s="190">
        <f>ROUND(I100*H100,2)</f>
        <v>0</v>
      </c>
      <c r="BL100" s="16" t="s">
        <v>2685</v>
      </c>
      <c r="BM100" s="189" t="s">
        <v>2707</v>
      </c>
    </row>
    <row r="101" spans="1:65" s="2" customFormat="1">
      <c r="A101" s="34"/>
      <c r="B101" s="35"/>
      <c r="C101" s="36"/>
      <c r="D101" s="191" t="s">
        <v>174</v>
      </c>
      <c r="E101" s="36"/>
      <c r="F101" s="192" t="s">
        <v>2708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6" t="s">
        <v>174</v>
      </c>
      <c r="AU101" s="16" t="s">
        <v>90</v>
      </c>
    </row>
    <row r="102" spans="1:65" s="2" customFormat="1" ht="126.75">
      <c r="A102" s="34"/>
      <c r="B102" s="35"/>
      <c r="C102" s="36"/>
      <c r="D102" s="198" t="s">
        <v>572</v>
      </c>
      <c r="E102" s="36"/>
      <c r="F102" s="218" t="s">
        <v>2709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6" t="s">
        <v>572</v>
      </c>
      <c r="AU102" s="16" t="s">
        <v>90</v>
      </c>
    </row>
    <row r="103" spans="1:65" s="12" customFormat="1" ht="22.9" customHeight="1">
      <c r="B103" s="162"/>
      <c r="C103" s="163"/>
      <c r="D103" s="164" t="s">
        <v>80</v>
      </c>
      <c r="E103" s="176" t="s">
        <v>2710</v>
      </c>
      <c r="F103" s="176" t="s">
        <v>2711</v>
      </c>
      <c r="G103" s="163"/>
      <c r="H103" s="163"/>
      <c r="I103" s="166"/>
      <c r="J103" s="177">
        <f>BK103</f>
        <v>0</v>
      </c>
      <c r="K103" s="163"/>
      <c r="L103" s="168"/>
      <c r="M103" s="169"/>
      <c r="N103" s="170"/>
      <c r="O103" s="170"/>
      <c r="P103" s="171">
        <f>SUM(P104:P110)</f>
        <v>0</v>
      </c>
      <c r="Q103" s="170"/>
      <c r="R103" s="171">
        <f>SUM(R104:R110)</f>
        <v>0</v>
      </c>
      <c r="S103" s="170"/>
      <c r="T103" s="172">
        <f>SUM(T104:T110)</f>
        <v>0</v>
      </c>
      <c r="AR103" s="173" t="s">
        <v>195</v>
      </c>
      <c r="AT103" s="174" t="s">
        <v>80</v>
      </c>
      <c r="AU103" s="174" t="s">
        <v>88</v>
      </c>
      <c r="AY103" s="173" t="s">
        <v>165</v>
      </c>
      <c r="BK103" s="175">
        <f>SUM(BK104:BK110)</f>
        <v>0</v>
      </c>
    </row>
    <row r="104" spans="1:65" s="2" customFormat="1" ht="16.5" customHeight="1">
      <c r="A104" s="34"/>
      <c r="B104" s="35"/>
      <c r="C104" s="178" t="s">
        <v>202</v>
      </c>
      <c r="D104" s="178" t="s">
        <v>167</v>
      </c>
      <c r="E104" s="179" t="s">
        <v>2712</v>
      </c>
      <c r="F104" s="180" t="s">
        <v>2713</v>
      </c>
      <c r="G104" s="181" t="s">
        <v>1176</v>
      </c>
      <c r="H104" s="182">
        <v>1</v>
      </c>
      <c r="I104" s="183"/>
      <c r="J104" s="184">
        <f>ROUND(I104*H104,2)</f>
        <v>0</v>
      </c>
      <c r="K104" s="180" t="s">
        <v>171</v>
      </c>
      <c r="L104" s="39"/>
      <c r="M104" s="185" t="s">
        <v>79</v>
      </c>
      <c r="N104" s="186" t="s">
        <v>51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2685</v>
      </c>
      <c r="AT104" s="189" t="s">
        <v>167</v>
      </c>
      <c r="AU104" s="189" t="s">
        <v>90</v>
      </c>
      <c r="AY104" s="16" t="s">
        <v>165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6" t="s">
        <v>88</v>
      </c>
      <c r="BK104" s="190">
        <f>ROUND(I104*H104,2)</f>
        <v>0</v>
      </c>
      <c r="BL104" s="16" t="s">
        <v>2685</v>
      </c>
      <c r="BM104" s="189" t="s">
        <v>2714</v>
      </c>
    </row>
    <row r="105" spans="1:65" s="2" customFormat="1">
      <c r="A105" s="34"/>
      <c r="B105" s="35"/>
      <c r="C105" s="36"/>
      <c r="D105" s="191" t="s">
        <v>174</v>
      </c>
      <c r="E105" s="36"/>
      <c r="F105" s="192" t="s">
        <v>2715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6" t="s">
        <v>174</v>
      </c>
      <c r="AU105" s="16" t="s">
        <v>90</v>
      </c>
    </row>
    <row r="106" spans="1:65" s="2" customFormat="1" ht="16.5" customHeight="1">
      <c r="A106" s="34"/>
      <c r="B106" s="35"/>
      <c r="C106" s="178" t="s">
        <v>210</v>
      </c>
      <c r="D106" s="178" t="s">
        <v>167</v>
      </c>
      <c r="E106" s="179" t="s">
        <v>2716</v>
      </c>
      <c r="F106" s="180" t="s">
        <v>2717</v>
      </c>
      <c r="G106" s="181" t="s">
        <v>1176</v>
      </c>
      <c r="H106" s="182">
        <v>1</v>
      </c>
      <c r="I106" s="183"/>
      <c r="J106" s="184">
        <f>ROUND(I106*H106,2)</f>
        <v>0</v>
      </c>
      <c r="K106" s="180" t="s">
        <v>171</v>
      </c>
      <c r="L106" s="39"/>
      <c r="M106" s="185" t="s">
        <v>79</v>
      </c>
      <c r="N106" s="186" t="s">
        <v>51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2685</v>
      </c>
      <c r="AT106" s="189" t="s">
        <v>167</v>
      </c>
      <c r="AU106" s="189" t="s">
        <v>90</v>
      </c>
      <c r="AY106" s="16" t="s">
        <v>165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6" t="s">
        <v>88</v>
      </c>
      <c r="BK106" s="190">
        <f>ROUND(I106*H106,2)</f>
        <v>0</v>
      </c>
      <c r="BL106" s="16" t="s">
        <v>2685</v>
      </c>
      <c r="BM106" s="189" t="s">
        <v>2718</v>
      </c>
    </row>
    <row r="107" spans="1:65" s="2" customFormat="1">
      <c r="A107" s="34"/>
      <c r="B107" s="35"/>
      <c r="C107" s="36"/>
      <c r="D107" s="191" t="s">
        <v>174</v>
      </c>
      <c r="E107" s="36"/>
      <c r="F107" s="192" t="s">
        <v>2719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6" t="s">
        <v>174</v>
      </c>
      <c r="AU107" s="16" t="s">
        <v>90</v>
      </c>
    </row>
    <row r="108" spans="1:65" s="2" customFormat="1" ht="16.5" customHeight="1">
      <c r="A108" s="34"/>
      <c r="B108" s="35"/>
      <c r="C108" s="178" t="s">
        <v>218</v>
      </c>
      <c r="D108" s="178" t="s">
        <v>167</v>
      </c>
      <c r="E108" s="179" t="s">
        <v>2720</v>
      </c>
      <c r="F108" s="180" t="s">
        <v>2721</v>
      </c>
      <c r="G108" s="181" t="s">
        <v>1176</v>
      </c>
      <c r="H108" s="182">
        <v>1</v>
      </c>
      <c r="I108" s="183"/>
      <c r="J108" s="184">
        <f>ROUND(I108*H108,2)</f>
        <v>0</v>
      </c>
      <c r="K108" s="180" t="s">
        <v>171</v>
      </c>
      <c r="L108" s="39"/>
      <c r="M108" s="185" t="s">
        <v>79</v>
      </c>
      <c r="N108" s="186" t="s">
        <v>51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2685</v>
      </c>
      <c r="AT108" s="189" t="s">
        <v>167</v>
      </c>
      <c r="AU108" s="189" t="s">
        <v>90</v>
      </c>
      <c r="AY108" s="16" t="s">
        <v>165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6" t="s">
        <v>88</v>
      </c>
      <c r="BK108" s="190">
        <f>ROUND(I108*H108,2)</f>
        <v>0</v>
      </c>
      <c r="BL108" s="16" t="s">
        <v>2685</v>
      </c>
      <c r="BM108" s="189" t="s">
        <v>2722</v>
      </c>
    </row>
    <row r="109" spans="1:65" s="2" customFormat="1">
      <c r="A109" s="34"/>
      <c r="B109" s="35"/>
      <c r="C109" s="36"/>
      <c r="D109" s="191" t="s">
        <v>174</v>
      </c>
      <c r="E109" s="36"/>
      <c r="F109" s="192" t="s">
        <v>2723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6" t="s">
        <v>174</v>
      </c>
      <c r="AU109" s="16" t="s">
        <v>90</v>
      </c>
    </row>
    <row r="110" spans="1:65" s="2" customFormat="1" ht="48.75">
      <c r="A110" s="34"/>
      <c r="B110" s="35"/>
      <c r="C110" s="36"/>
      <c r="D110" s="198" t="s">
        <v>572</v>
      </c>
      <c r="E110" s="36"/>
      <c r="F110" s="218" t="s">
        <v>2724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572</v>
      </c>
      <c r="AU110" s="16" t="s">
        <v>90</v>
      </c>
    </row>
    <row r="111" spans="1:65" s="12" customFormat="1" ht="22.9" customHeight="1">
      <c r="B111" s="162"/>
      <c r="C111" s="163"/>
      <c r="D111" s="164" t="s">
        <v>80</v>
      </c>
      <c r="E111" s="176" t="s">
        <v>2725</v>
      </c>
      <c r="F111" s="176" t="s">
        <v>2726</v>
      </c>
      <c r="G111" s="163"/>
      <c r="H111" s="163"/>
      <c r="I111" s="166"/>
      <c r="J111" s="177">
        <f>BK111</f>
        <v>0</v>
      </c>
      <c r="K111" s="163"/>
      <c r="L111" s="168"/>
      <c r="M111" s="169"/>
      <c r="N111" s="170"/>
      <c r="O111" s="170"/>
      <c r="P111" s="171">
        <f>SUM(P112:P114)</f>
        <v>0</v>
      </c>
      <c r="Q111" s="170"/>
      <c r="R111" s="171">
        <f>SUM(R112:R114)</f>
        <v>0</v>
      </c>
      <c r="S111" s="170"/>
      <c r="T111" s="172">
        <f>SUM(T112:T114)</f>
        <v>0</v>
      </c>
      <c r="AR111" s="173" t="s">
        <v>195</v>
      </c>
      <c r="AT111" s="174" t="s">
        <v>80</v>
      </c>
      <c r="AU111" s="174" t="s">
        <v>88</v>
      </c>
      <c r="AY111" s="173" t="s">
        <v>165</v>
      </c>
      <c r="BK111" s="175">
        <f>SUM(BK112:BK114)</f>
        <v>0</v>
      </c>
    </row>
    <row r="112" spans="1:65" s="2" customFormat="1" ht="16.5" customHeight="1">
      <c r="A112" s="34"/>
      <c r="B112" s="35"/>
      <c r="C112" s="178" t="s">
        <v>223</v>
      </c>
      <c r="D112" s="178" t="s">
        <v>167</v>
      </c>
      <c r="E112" s="179" t="s">
        <v>2727</v>
      </c>
      <c r="F112" s="180" t="s">
        <v>2728</v>
      </c>
      <c r="G112" s="181" t="s">
        <v>1176</v>
      </c>
      <c r="H112" s="182">
        <v>1</v>
      </c>
      <c r="I112" s="183"/>
      <c r="J112" s="184">
        <f>ROUND(I112*H112,2)</f>
        <v>0</v>
      </c>
      <c r="K112" s="180" t="s">
        <v>171</v>
      </c>
      <c r="L112" s="39"/>
      <c r="M112" s="185" t="s">
        <v>79</v>
      </c>
      <c r="N112" s="186" t="s">
        <v>51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2685</v>
      </c>
      <c r="AT112" s="189" t="s">
        <v>167</v>
      </c>
      <c r="AU112" s="189" t="s">
        <v>90</v>
      </c>
      <c r="AY112" s="16" t="s">
        <v>165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6" t="s">
        <v>88</v>
      </c>
      <c r="BK112" s="190">
        <f>ROUND(I112*H112,2)</f>
        <v>0</v>
      </c>
      <c r="BL112" s="16" t="s">
        <v>2685</v>
      </c>
      <c r="BM112" s="189" t="s">
        <v>2729</v>
      </c>
    </row>
    <row r="113" spans="1:47" s="2" customFormat="1">
      <c r="A113" s="34"/>
      <c r="B113" s="35"/>
      <c r="C113" s="36"/>
      <c r="D113" s="191" t="s">
        <v>174</v>
      </c>
      <c r="E113" s="36"/>
      <c r="F113" s="192" t="s">
        <v>2730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174</v>
      </c>
      <c r="AU113" s="16" t="s">
        <v>90</v>
      </c>
    </row>
    <row r="114" spans="1:47" s="2" customFormat="1" ht="39">
      <c r="A114" s="34"/>
      <c r="B114" s="35"/>
      <c r="C114" s="36"/>
      <c r="D114" s="198" t="s">
        <v>572</v>
      </c>
      <c r="E114" s="36"/>
      <c r="F114" s="218" t="s">
        <v>2731</v>
      </c>
      <c r="G114" s="36"/>
      <c r="H114" s="36"/>
      <c r="I114" s="193"/>
      <c r="J114" s="36"/>
      <c r="K114" s="36"/>
      <c r="L114" s="39"/>
      <c r="M114" s="228"/>
      <c r="N114" s="229"/>
      <c r="O114" s="225"/>
      <c r="P114" s="225"/>
      <c r="Q114" s="225"/>
      <c r="R114" s="225"/>
      <c r="S114" s="225"/>
      <c r="T114" s="230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6" t="s">
        <v>572</v>
      </c>
      <c r="AU114" s="16" t="s">
        <v>90</v>
      </c>
    </row>
    <row r="115" spans="1:47" s="2" customFormat="1" ht="6.95" customHeight="1">
      <c r="A115" s="34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9"/>
      <c r="M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</sheetData>
  <sheetProtection algorithmName="SHA-512" hashValue="/3vpUh2uPx7PbSkhIWnu4OX2Q9SM3R6P2fDYZCh9Sc7f7ku5DdY+lbHcL+DYpxkL1ZLk9d9rbnja5RGl+NsKag==" saltValue="r07kqrmDFinIuA6H1DY5CXZooqAnv3caCajeID6lTSOgLuH/ydkNgSCI8XlUCWn+JKKb5Q7xNp/PyaAeu7B09g==" spinCount="100000" sheet="1" objects="1" scenarios="1" formatColumns="0" formatRows="0" autoFilter="0"/>
  <autoFilter ref="C83:K114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600-000000000000}"/>
    <hyperlink ref="F91" r:id="rId2" xr:uid="{00000000-0004-0000-0600-000001000000}"/>
    <hyperlink ref="F94" r:id="rId3" xr:uid="{00000000-0004-0000-0600-000002000000}"/>
    <hyperlink ref="F97" r:id="rId4" xr:uid="{00000000-0004-0000-0600-000003000000}"/>
    <hyperlink ref="F101" r:id="rId5" xr:uid="{00000000-0004-0000-0600-000004000000}"/>
    <hyperlink ref="F105" r:id="rId6" xr:uid="{00000000-0004-0000-0600-000005000000}"/>
    <hyperlink ref="F107" r:id="rId7" xr:uid="{00000000-0004-0000-0600-000006000000}"/>
    <hyperlink ref="F109" r:id="rId8" xr:uid="{00000000-0004-0000-0600-000007000000}"/>
    <hyperlink ref="F113" r:id="rId9" xr:uid="{00000000-0004-0000-06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31" customWidth="1"/>
    <col min="2" max="2" width="1.6640625" style="231" customWidth="1"/>
    <col min="3" max="4" width="5" style="231" customWidth="1"/>
    <col min="5" max="5" width="11.6640625" style="231" customWidth="1"/>
    <col min="6" max="6" width="9.1640625" style="231" customWidth="1"/>
    <col min="7" max="7" width="5" style="231" customWidth="1"/>
    <col min="8" max="8" width="77.83203125" style="231" customWidth="1"/>
    <col min="9" max="10" width="20" style="231" customWidth="1"/>
    <col min="11" max="11" width="1.6640625" style="231" customWidth="1"/>
  </cols>
  <sheetData>
    <row r="1" spans="2:11" s="1" customFormat="1" ht="37.5" customHeight="1"/>
    <row r="2" spans="2:11" s="1" customFormat="1" ht="7.5" customHeight="1">
      <c r="B2" s="232"/>
      <c r="C2" s="233"/>
      <c r="D2" s="233"/>
      <c r="E2" s="233"/>
      <c r="F2" s="233"/>
      <c r="G2" s="233"/>
      <c r="H2" s="233"/>
      <c r="I2" s="233"/>
      <c r="J2" s="233"/>
      <c r="K2" s="234"/>
    </row>
    <row r="3" spans="2:11" s="14" customFormat="1" ht="45" customHeight="1">
      <c r="B3" s="235"/>
      <c r="C3" s="368" t="s">
        <v>2732</v>
      </c>
      <c r="D3" s="368"/>
      <c r="E3" s="368"/>
      <c r="F3" s="368"/>
      <c r="G3" s="368"/>
      <c r="H3" s="368"/>
      <c r="I3" s="368"/>
      <c r="J3" s="368"/>
      <c r="K3" s="236"/>
    </row>
    <row r="4" spans="2:11" s="1" customFormat="1" ht="25.5" customHeight="1">
      <c r="B4" s="237"/>
      <c r="C4" s="373" t="s">
        <v>2733</v>
      </c>
      <c r="D4" s="373"/>
      <c r="E4" s="373"/>
      <c r="F4" s="373"/>
      <c r="G4" s="373"/>
      <c r="H4" s="373"/>
      <c r="I4" s="373"/>
      <c r="J4" s="373"/>
      <c r="K4" s="238"/>
    </row>
    <row r="5" spans="2:11" s="1" customFormat="1" ht="5.25" customHeight="1">
      <c r="B5" s="237"/>
      <c r="C5" s="239"/>
      <c r="D5" s="239"/>
      <c r="E5" s="239"/>
      <c r="F5" s="239"/>
      <c r="G5" s="239"/>
      <c r="H5" s="239"/>
      <c r="I5" s="239"/>
      <c r="J5" s="239"/>
      <c r="K5" s="238"/>
    </row>
    <row r="6" spans="2:11" s="1" customFormat="1" ht="15" customHeight="1">
      <c r="B6" s="237"/>
      <c r="C6" s="372" t="s">
        <v>2734</v>
      </c>
      <c r="D6" s="372"/>
      <c r="E6" s="372"/>
      <c r="F6" s="372"/>
      <c r="G6" s="372"/>
      <c r="H6" s="372"/>
      <c r="I6" s="372"/>
      <c r="J6" s="372"/>
      <c r="K6" s="238"/>
    </row>
    <row r="7" spans="2:11" s="1" customFormat="1" ht="15" customHeight="1">
      <c r="B7" s="241"/>
      <c r="C7" s="372" t="s">
        <v>2735</v>
      </c>
      <c r="D7" s="372"/>
      <c r="E7" s="372"/>
      <c r="F7" s="372"/>
      <c r="G7" s="372"/>
      <c r="H7" s="372"/>
      <c r="I7" s="372"/>
      <c r="J7" s="372"/>
      <c r="K7" s="238"/>
    </row>
    <row r="8" spans="2:11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pans="2:11" s="1" customFormat="1" ht="15" customHeight="1">
      <c r="B9" s="241"/>
      <c r="C9" s="372" t="s">
        <v>2736</v>
      </c>
      <c r="D9" s="372"/>
      <c r="E9" s="372"/>
      <c r="F9" s="372"/>
      <c r="G9" s="372"/>
      <c r="H9" s="372"/>
      <c r="I9" s="372"/>
      <c r="J9" s="372"/>
      <c r="K9" s="238"/>
    </row>
    <row r="10" spans="2:11" s="1" customFormat="1" ht="15" customHeight="1">
      <c r="B10" s="241"/>
      <c r="C10" s="240"/>
      <c r="D10" s="372" t="s">
        <v>2737</v>
      </c>
      <c r="E10" s="372"/>
      <c r="F10" s="372"/>
      <c r="G10" s="372"/>
      <c r="H10" s="372"/>
      <c r="I10" s="372"/>
      <c r="J10" s="372"/>
      <c r="K10" s="238"/>
    </row>
    <row r="11" spans="2:11" s="1" customFormat="1" ht="15" customHeight="1">
      <c r="B11" s="241"/>
      <c r="C11" s="242"/>
      <c r="D11" s="372" t="s">
        <v>2738</v>
      </c>
      <c r="E11" s="372"/>
      <c r="F11" s="372"/>
      <c r="G11" s="372"/>
      <c r="H11" s="372"/>
      <c r="I11" s="372"/>
      <c r="J11" s="372"/>
      <c r="K11" s="238"/>
    </row>
    <row r="12" spans="2:11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pans="2:11" s="1" customFormat="1" ht="15" customHeight="1">
      <c r="B13" s="241"/>
      <c r="C13" s="242"/>
      <c r="D13" s="243" t="s">
        <v>2739</v>
      </c>
      <c r="E13" s="240"/>
      <c r="F13" s="240"/>
      <c r="G13" s="240"/>
      <c r="H13" s="240"/>
      <c r="I13" s="240"/>
      <c r="J13" s="240"/>
      <c r="K13" s="238"/>
    </row>
    <row r="14" spans="2:11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pans="2:11" s="1" customFormat="1" ht="15" customHeight="1">
      <c r="B15" s="241"/>
      <c r="C15" s="242"/>
      <c r="D15" s="372" t="s">
        <v>2740</v>
      </c>
      <c r="E15" s="372"/>
      <c r="F15" s="372"/>
      <c r="G15" s="372"/>
      <c r="H15" s="372"/>
      <c r="I15" s="372"/>
      <c r="J15" s="372"/>
      <c r="K15" s="238"/>
    </row>
    <row r="16" spans="2:11" s="1" customFormat="1" ht="15" customHeight="1">
      <c r="B16" s="241"/>
      <c r="C16" s="242"/>
      <c r="D16" s="372" t="s">
        <v>2741</v>
      </c>
      <c r="E16" s="372"/>
      <c r="F16" s="372"/>
      <c r="G16" s="372"/>
      <c r="H16" s="372"/>
      <c r="I16" s="372"/>
      <c r="J16" s="372"/>
      <c r="K16" s="238"/>
    </row>
    <row r="17" spans="2:11" s="1" customFormat="1" ht="15" customHeight="1">
      <c r="B17" s="241"/>
      <c r="C17" s="242"/>
      <c r="D17" s="372" t="s">
        <v>2742</v>
      </c>
      <c r="E17" s="372"/>
      <c r="F17" s="372"/>
      <c r="G17" s="372"/>
      <c r="H17" s="372"/>
      <c r="I17" s="372"/>
      <c r="J17" s="372"/>
      <c r="K17" s="238"/>
    </row>
    <row r="18" spans="2:11" s="1" customFormat="1" ht="15" customHeight="1">
      <c r="B18" s="241"/>
      <c r="C18" s="242"/>
      <c r="D18" s="242"/>
      <c r="E18" s="244" t="s">
        <v>87</v>
      </c>
      <c r="F18" s="372" t="s">
        <v>2743</v>
      </c>
      <c r="G18" s="372"/>
      <c r="H18" s="372"/>
      <c r="I18" s="372"/>
      <c r="J18" s="372"/>
      <c r="K18" s="238"/>
    </row>
    <row r="19" spans="2:11" s="1" customFormat="1" ht="15" customHeight="1">
      <c r="B19" s="241"/>
      <c r="C19" s="242"/>
      <c r="D19" s="242"/>
      <c r="E19" s="244" t="s">
        <v>2744</v>
      </c>
      <c r="F19" s="372" t="s">
        <v>2745</v>
      </c>
      <c r="G19" s="372"/>
      <c r="H19" s="372"/>
      <c r="I19" s="372"/>
      <c r="J19" s="372"/>
      <c r="K19" s="238"/>
    </row>
    <row r="20" spans="2:11" s="1" customFormat="1" ht="15" customHeight="1">
      <c r="B20" s="241"/>
      <c r="C20" s="242"/>
      <c r="D20" s="242"/>
      <c r="E20" s="244" t="s">
        <v>2746</v>
      </c>
      <c r="F20" s="372" t="s">
        <v>2747</v>
      </c>
      <c r="G20" s="372"/>
      <c r="H20" s="372"/>
      <c r="I20" s="372"/>
      <c r="J20" s="372"/>
      <c r="K20" s="238"/>
    </row>
    <row r="21" spans="2:11" s="1" customFormat="1" ht="15" customHeight="1">
      <c r="B21" s="241"/>
      <c r="C21" s="242"/>
      <c r="D21" s="242"/>
      <c r="E21" s="244" t="s">
        <v>108</v>
      </c>
      <c r="F21" s="372" t="s">
        <v>109</v>
      </c>
      <c r="G21" s="372"/>
      <c r="H21" s="372"/>
      <c r="I21" s="372"/>
      <c r="J21" s="372"/>
      <c r="K21" s="238"/>
    </row>
    <row r="22" spans="2:11" s="1" customFormat="1" ht="15" customHeight="1">
      <c r="B22" s="241"/>
      <c r="C22" s="242"/>
      <c r="D22" s="242"/>
      <c r="E22" s="244" t="s">
        <v>2748</v>
      </c>
      <c r="F22" s="372" t="s">
        <v>1975</v>
      </c>
      <c r="G22" s="372"/>
      <c r="H22" s="372"/>
      <c r="I22" s="372"/>
      <c r="J22" s="372"/>
      <c r="K22" s="238"/>
    </row>
    <row r="23" spans="2:11" s="1" customFormat="1" ht="15" customHeight="1">
      <c r="B23" s="241"/>
      <c r="C23" s="242"/>
      <c r="D23" s="242"/>
      <c r="E23" s="244" t="s">
        <v>94</v>
      </c>
      <c r="F23" s="372" t="s">
        <v>2749</v>
      </c>
      <c r="G23" s="372"/>
      <c r="H23" s="372"/>
      <c r="I23" s="372"/>
      <c r="J23" s="372"/>
      <c r="K23" s="238"/>
    </row>
    <row r="24" spans="2:11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pans="2:11" s="1" customFormat="1" ht="15" customHeight="1">
      <c r="B25" s="241"/>
      <c r="C25" s="372" t="s">
        <v>2750</v>
      </c>
      <c r="D25" s="372"/>
      <c r="E25" s="372"/>
      <c r="F25" s="372"/>
      <c r="G25" s="372"/>
      <c r="H25" s="372"/>
      <c r="I25" s="372"/>
      <c r="J25" s="372"/>
      <c r="K25" s="238"/>
    </row>
    <row r="26" spans="2:11" s="1" customFormat="1" ht="15" customHeight="1">
      <c r="B26" s="241"/>
      <c r="C26" s="372" t="s">
        <v>2751</v>
      </c>
      <c r="D26" s="372"/>
      <c r="E26" s="372"/>
      <c r="F26" s="372"/>
      <c r="G26" s="372"/>
      <c r="H26" s="372"/>
      <c r="I26" s="372"/>
      <c r="J26" s="372"/>
      <c r="K26" s="238"/>
    </row>
    <row r="27" spans="2:11" s="1" customFormat="1" ht="15" customHeight="1">
      <c r="B27" s="241"/>
      <c r="C27" s="240"/>
      <c r="D27" s="372" t="s">
        <v>2752</v>
      </c>
      <c r="E27" s="372"/>
      <c r="F27" s="372"/>
      <c r="G27" s="372"/>
      <c r="H27" s="372"/>
      <c r="I27" s="372"/>
      <c r="J27" s="372"/>
      <c r="K27" s="238"/>
    </row>
    <row r="28" spans="2:11" s="1" customFormat="1" ht="15" customHeight="1">
      <c r="B28" s="241"/>
      <c r="C28" s="242"/>
      <c r="D28" s="372" t="s">
        <v>2753</v>
      </c>
      <c r="E28" s="372"/>
      <c r="F28" s="372"/>
      <c r="G28" s="372"/>
      <c r="H28" s="372"/>
      <c r="I28" s="372"/>
      <c r="J28" s="372"/>
      <c r="K28" s="238"/>
    </row>
    <row r="29" spans="2:11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pans="2:11" s="1" customFormat="1" ht="15" customHeight="1">
      <c r="B30" s="241"/>
      <c r="C30" s="242"/>
      <c r="D30" s="372" t="s">
        <v>2754</v>
      </c>
      <c r="E30" s="372"/>
      <c r="F30" s="372"/>
      <c r="G30" s="372"/>
      <c r="H30" s="372"/>
      <c r="I30" s="372"/>
      <c r="J30" s="372"/>
      <c r="K30" s="238"/>
    </row>
    <row r="31" spans="2:11" s="1" customFormat="1" ht="15" customHeight="1">
      <c r="B31" s="241"/>
      <c r="C31" s="242"/>
      <c r="D31" s="372" t="s">
        <v>2755</v>
      </c>
      <c r="E31" s="372"/>
      <c r="F31" s="372"/>
      <c r="G31" s="372"/>
      <c r="H31" s="372"/>
      <c r="I31" s="372"/>
      <c r="J31" s="372"/>
      <c r="K31" s="238"/>
    </row>
    <row r="32" spans="2:11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pans="2:11" s="1" customFormat="1" ht="15" customHeight="1">
      <c r="B33" s="241"/>
      <c r="C33" s="242"/>
      <c r="D33" s="372" t="s">
        <v>2756</v>
      </c>
      <c r="E33" s="372"/>
      <c r="F33" s="372"/>
      <c r="G33" s="372"/>
      <c r="H33" s="372"/>
      <c r="I33" s="372"/>
      <c r="J33" s="372"/>
      <c r="K33" s="238"/>
    </row>
    <row r="34" spans="2:11" s="1" customFormat="1" ht="15" customHeight="1">
      <c r="B34" s="241"/>
      <c r="C34" s="242"/>
      <c r="D34" s="372" t="s">
        <v>2757</v>
      </c>
      <c r="E34" s="372"/>
      <c r="F34" s="372"/>
      <c r="G34" s="372"/>
      <c r="H34" s="372"/>
      <c r="I34" s="372"/>
      <c r="J34" s="372"/>
      <c r="K34" s="238"/>
    </row>
    <row r="35" spans="2:11" s="1" customFormat="1" ht="15" customHeight="1">
      <c r="B35" s="241"/>
      <c r="C35" s="242"/>
      <c r="D35" s="372" t="s">
        <v>2758</v>
      </c>
      <c r="E35" s="372"/>
      <c r="F35" s="372"/>
      <c r="G35" s="372"/>
      <c r="H35" s="372"/>
      <c r="I35" s="372"/>
      <c r="J35" s="372"/>
      <c r="K35" s="238"/>
    </row>
    <row r="36" spans="2:11" s="1" customFormat="1" ht="15" customHeight="1">
      <c r="B36" s="241"/>
      <c r="C36" s="242"/>
      <c r="D36" s="240"/>
      <c r="E36" s="243" t="s">
        <v>151</v>
      </c>
      <c r="F36" s="240"/>
      <c r="G36" s="372" t="s">
        <v>2759</v>
      </c>
      <c r="H36" s="372"/>
      <c r="I36" s="372"/>
      <c r="J36" s="372"/>
      <c r="K36" s="238"/>
    </row>
    <row r="37" spans="2:11" s="1" customFormat="1" ht="30.75" customHeight="1">
      <c r="B37" s="241"/>
      <c r="C37" s="242"/>
      <c r="D37" s="240"/>
      <c r="E37" s="243" t="s">
        <v>2760</v>
      </c>
      <c r="F37" s="240"/>
      <c r="G37" s="372" t="s">
        <v>2761</v>
      </c>
      <c r="H37" s="372"/>
      <c r="I37" s="372"/>
      <c r="J37" s="372"/>
      <c r="K37" s="238"/>
    </row>
    <row r="38" spans="2:11" s="1" customFormat="1" ht="15" customHeight="1">
      <c r="B38" s="241"/>
      <c r="C38" s="242"/>
      <c r="D38" s="240"/>
      <c r="E38" s="243" t="s">
        <v>61</v>
      </c>
      <c r="F38" s="240"/>
      <c r="G38" s="372" t="s">
        <v>2762</v>
      </c>
      <c r="H38" s="372"/>
      <c r="I38" s="372"/>
      <c r="J38" s="372"/>
      <c r="K38" s="238"/>
    </row>
    <row r="39" spans="2:11" s="1" customFormat="1" ht="15" customHeight="1">
      <c r="B39" s="241"/>
      <c r="C39" s="242"/>
      <c r="D39" s="240"/>
      <c r="E39" s="243" t="s">
        <v>62</v>
      </c>
      <c r="F39" s="240"/>
      <c r="G39" s="372" t="s">
        <v>2763</v>
      </c>
      <c r="H39" s="372"/>
      <c r="I39" s="372"/>
      <c r="J39" s="372"/>
      <c r="K39" s="238"/>
    </row>
    <row r="40" spans="2:11" s="1" customFormat="1" ht="15" customHeight="1">
      <c r="B40" s="241"/>
      <c r="C40" s="242"/>
      <c r="D40" s="240"/>
      <c r="E40" s="243" t="s">
        <v>152</v>
      </c>
      <c r="F40" s="240"/>
      <c r="G40" s="372" t="s">
        <v>2764</v>
      </c>
      <c r="H40" s="372"/>
      <c r="I40" s="372"/>
      <c r="J40" s="372"/>
      <c r="K40" s="238"/>
    </row>
    <row r="41" spans="2:11" s="1" customFormat="1" ht="15" customHeight="1">
      <c r="B41" s="241"/>
      <c r="C41" s="242"/>
      <c r="D41" s="240"/>
      <c r="E41" s="243" t="s">
        <v>153</v>
      </c>
      <c r="F41" s="240"/>
      <c r="G41" s="372" t="s">
        <v>2765</v>
      </c>
      <c r="H41" s="372"/>
      <c r="I41" s="372"/>
      <c r="J41" s="372"/>
      <c r="K41" s="238"/>
    </row>
    <row r="42" spans="2:11" s="1" customFormat="1" ht="15" customHeight="1">
      <c r="B42" s="241"/>
      <c r="C42" s="242"/>
      <c r="D42" s="240"/>
      <c r="E42" s="243" t="s">
        <v>2766</v>
      </c>
      <c r="F42" s="240"/>
      <c r="G42" s="372" t="s">
        <v>2767</v>
      </c>
      <c r="H42" s="372"/>
      <c r="I42" s="372"/>
      <c r="J42" s="372"/>
      <c r="K42" s="238"/>
    </row>
    <row r="43" spans="2:11" s="1" customFormat="1" ht="15" customHeight="1">
      <c r="B43" s="241"/>
      <c r="C43" s="242"/>
      <c r="D43" s="240"/>
      <c r="E43" s="243"/>
      <c r="F43" s="240"/>
      <c r="G43" s="372" t="s">
        <v>2768</v>
      </c>
      <c r="H43" s="372"/>
      <c r="I43" s="372"/>
      <c r="J43" s="372"/>
      <c r="K43" s="238"/>
    </row>
    <row r="44" spans="2:11" s="1" customFormat="1" ht="15" customHeight="1">
      <c r="B44" s="241"/>
      <c r="C44" s="242"/>
      <c r="D44" s="240"/>
      <c r="E44" s="243" t="s">
        <v>2769</v>
      </c>
      <c r="F44" s="240"/>
      <c r="G44" s="372" t="s">
        <v>2770</v>
      </c>
      <c r="H44" s="372"/>
      <c r="I44" s="372"/>
      <c r="J44" s="372"/>
      <c r="K44" s="238"/>
    </row>
    <row r="45" spans="2:11" s="1" customFormat="1" ht="15" customHeight="1">
      <c r="B45" s="241"/>
      <c r="C45" s="242"/>
      <c r="D45" s="240"/>
      <c r="E45" s="243" t="s">
        <v>155</v>
      </c>
      <c r="F45" s="240"/>
      <c r="G45" s="372" t="s">
        <v>2771</v>
      </c>
      <c r="H45" s="372"/>
      <c r="I45" s="372"/>
      <c r="J45" s="372"/>
      <c r="K45" s="238"/>
    </row>
    <row r="46" spans="2:11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pans="2:11" s="1" customFormat="1" ht="15" customHeight="1">
      <c r="B47" s="241"/>
      <c r="C47" s="242"/>
      <c r="D47" s="372" t="s">
        <v>2772</v>
      </c>
      <c r="E47" s="372"/>
      <c r="F47" s="372"/>
      <c r="G47" s="372"/>
      <c r="H47" s="372"/>
      <c r="I47" s="372"/>
      <c r="J47" s="372"/>
      <c r="K47" s="238"/>
    </row>
    <row r="48" spans="2:11" s="1" customFormat="1" ht="15" customHeight="1">
      <c r="B48" s="241"/>
      <c r="C48" s="242"/>
      <c r="D48" s="242"/>
      <c r="E48" s="372" t="s">
        <v>2773</v>
      </c>
      <c r="F48" s="372"/>
      <c r="G48" s="372"/>
      <c r="H48" s="372"/>
      <c r="I48" s="372"/>
      <c r="J48" s="372"/>
      <c r="K48" s="238"/>
    </row>
    <row r="49" spans="2:11" s="1" customFormat="1" ht="15" customHeight="1">
      <c r="B49" s="241"/>
      <c r="C49" s="242"/>
      <c r="D49" s="242"/>
      <c r="E49" s="372" t="s">
        <v>2774</v>
      </c>
      <c r="F49" s="372"/>
      <c r="G49" s="372"/>
      <c r="H49" s="372"/>
      <c r="I49" s="372"/>
      <c r="J49" s="372"/>
      <c r="K49" s="238"/>
    </row>
    <row r="50" spans="2:11" s="1" customFormat="1" ht="15" customHeight="1">
      <c r="B50" s="241"/>
      <c r="C50" s="242"/>
      <c r="D50" s="242"/>
      <c r="E50" s="372" t="s">
        <v>2775</v>
      </c>
      <c r="F50" s="372"/>
      <c r="G50" s="372"/>
      <c r="H50" s="372"/>
      <c r="I50" s="372"/>
      <c r="J50" s="372"/>
      <c r="K50" s="238"/>
    </row>
    <row r="51" spans="2:11" s="1" customFormat="1" ht="15" customHeight="1">
      <c r="B51" s="241"/>
      <c r="C51" s="242"/>
      <c r="D51" s="372" t="s">
        <v>2776</v>
      </c>
      <c r="E51" s="372"/>
      <c r="F51" s="372"/>
      <c r="G51" s="372"/>
      <c r="H51" s="372"/>
      <c r="I51" s="372"/>
      <c r="J51" s="372"/>
      <c r="K51" s="238"/>
    </row>
    <row r="52" spans="2:11" s="1" customFormat="1" ht="25.5" customHeight="1">
      <c r="B52" s="237"/>
      <c r="C52" s="373" t="s">
        <v>2777</v>
      </c>
      <c r="D52" s="373"/>
      <c r="E52" s="373"/>
      <c r="F52" s="373"/>
      <c r="G52" s="373"/>
      <c r="H52" s="373"/>
      <c r="I52" s="373"/>
      <c r="J52" s="373"/>
      <c r="K52" s="238"/>
    </row>
    <row r="53" spans="2:11" s="1" customFormat="1" ht="5.25" customHeight="1">
      <c r="B53" s="237"/>
      <c r="C53" s="239"/>
      <c r="D53" s="239"/>
      <c r="E53" s="239"/>
      <c r="F53" s="239"/>
      <c r="G53" s="239"/>
      <c r="H53" s="239"/>
      <c r="I53" s="239"/>
      <c r="J53" s="239"/>
      <c r="K53" s="238"/>
    </row>
    <row r="54" spans="2:11" s="1" customFormat="1" ht="15" customHeight="1">
      <c r="B54" s="237"/>
      <c r="C54" s="372" t="s">
        <v>2778</v>
      </c>
      <c r="D54" s="372"/>
      <c r="E54" s="372"/>
      <c r="F54" s="372"/>
      <c r="G54" s="372"/>
      <c r="H54" s="372"/>
      <c r="I54" s="372"/>
      <c r="J54" s="372"/>
      <c r="K54" s="238"/>
    </row>
    <row r="55" spans="2:11" s="1" customFormat="1" ht="15" customHeight="1">
      <c r="B55" s="237"/>
      <c r="C55" s="372" t="s">
        <v>2779</v>
      </c>
      <c r="D55" s="372"/>
      <c r="E55" s="372"/>
      <c r="F55" s="372"/>
      <c r="G55" s="372"/>
      <c r="H55" s="372"/>
      <c r="I55" s="372"/>
      <c r="J55" s="372"/>
      <c r="K55" s="238"/>
    </row>
    <row r="56" spans="2:11" s="1" customFormat="1" ht="12.75" customHeight="1">
      <c r="B56" s="237"/>
      <c r="C56" s="240"/>
      <c r="D56" s="240"/>
      <c r="E56" s="240"/>
      <c r="F56" s="240"/>
      <c r="G56" s="240"/>
      <c r="H56" s="240"/>
      <c r="I56" s="240"/>
      <c r="J56" s="240"/>
      <c r="K56" s="238"/>
    </row>
    <row r="57" spans="2:11" s="1" customFormat="1" ht="15" customHeight="1">
      <c r="B57" s="237"/>
      <c r="C57" s="372" t="s">
        <v>2780</v>
      </c>
      <c r="D57" s="372"/>
      <c r="E57" s="372"/>
      <c r="F57" s="372"/>
      <c r="G57" s="372"/>
      <c r="H57" s="372"/>
      <c r="I57" s="372"/>
      <c r="J57" s="372"/>
      <c r="K57" s="238"/>
    </row>
    <row r="58" spans="2:11" s="1" customFormat="1" ht="15" customHeight="1">
      <c r="B58" s="237"/>
      <c r="C58" s="242"/>
      <c r="D58" s="372" t="s">
        <v>2781</v>
      </c>
      <c r="E58" s="372"/>
      <c r="F58" s="372"/>
      <c r="G58" s="372"/>
      <c r="H58" s="372"/>
      <c r="I58" s="372"/>
      <c r="J58" s="372"/>
      <c r="K58" s="238"/>
    </row>
    <row r="59" spans="2:11" s="1" customFormat="1" ht="15" customHeight="1">
      <c r="B59" s="237"/>
      <c r="C59" s="242"/>
      <c r="D59" s="372" t="s">
        <v>2782</v>
      </c>
      <c r="E59" s="372"/>
      <c r="F59" s="372"/>
      <c r="G59" s="372"/>
      <c r="H59" s="372"/>
      <c r="I59" s="372"/>
      <c r="J59" s="372"/>
      <c r="K59" s="238"/>
    </row>
    <row r="60" spans="2:11" s="1" customFormat="1" ht="15" customHeight="1">
      <c r="B60" s="237"/>
      <c r="C60" s="242"/>
      <c r="D60" s="372" t="s">
        <v>2783</v>
      </c>
      <c r="E60" s="372"/>
      <c r="F60" s="372"/>
      <c r="G60" s="372"/>
      <c r="H60" s="372"/>
      <c r="I60" s="372"/>
      <c r="J60" s="372"/>
      <c r="K60" s="238"/>
    </row>
    <row r="61" spans="2:11" s="1" customFormat="1" ht="15" customHeight="1">
      <c r="B61" s="237"/>
      <c r="C61" s="242"/>
      <c r="D61" s="372" t="s">
        <v>2784</v>
      </c>
      <c r="E61" s="372"/>
      <c r="F61" s="372"/>
      <c r="G61" s="372"/>
      <c r="H61" s="372"/>
      <c r="I61" s="372"/>
      <c r="J61" s="372"/>
      <c r="K61" s="238"/>
    </row>
    <row r="62" spans="2:11" s="1" customFormat="1" ht="15" customHeight="1">
      <c r="B62" s="237"/>
      <c r="C62" s="242"/>
      <c r="D62" s="374" t="s">
        <v>2785</v>
      </c>
      <c r="E62" s="374"/>
      <c r="F62" s="374"/>
      <c r="G62" s="374"/>
      <c r="H62" s="374"/>
      <c r="I62" s="374"/>
      <c r="J62" s="374"/>
      <c r="K62" s="238"/>
    </row>
    <row r="63" spans="2:11" s="1" customFormat="1" ht="15" customHeight="1">
      <c r="B63" s="237"/>
      <c r="C63" s="242"/>
      <c r="D63" s="372" t="s">
        <v>2786</v>
      </c>
      <c r="E63" s="372"/>
      <c r="F63" s="372"/>
      <c r="G63" s="372"/>
      <c r="H63" s="372"/>
      <c r="I63" s="372"/>
      <c r="J63" s="372"/>
      <c r="K63" s="238"/>
    </row>
    <row r="64" spans="2:11" s="1" customFormat="1" ht="12.75" customHeight="1">
      <c r="B64" s="237"/>
      <c r="C64" s="242"/>
      <c r="D64" s="242"/>
      <c r="E64" s="245"/>
      <c r="F64" s="242"/>
      <c r="G64" s="242"/>
      <c r="H64" s="242"/>
      <c r="I64" s="242"/>
      <c r="J64" s="242"/>
      <c r="K64" s="238"/>
    </row>
    <row r="65" spans="2:11" s="1" customFormat="1" ht="15" customHeight="1">
      <c r="B65" s="237"/>
      <c r="C65" s="242"/>
      <c r="D65" s="372" t="s">
        <v>2787</v>
      </c>
      <c r="E65" s="372"/>
      <c r="F65" s="372"/>
      <c r="G65" s="372"/>
      <c r="H65" s="372"/>
      <c r="I65" s="372"/>
      <c r="J65" s="372"/>
      <c r="K65" s="238"/>
    </row>
    <row r="66" spans="2:11" s="1" customFormat="1" ht="15" customHeight="1">
      <c r="B66" s="237"/>
      <c r="C66" s="242"/>
      <c r="D66" s="374" t="s">
        <v>2788</v>
      </c>
      <c r="E66" s="374"/>
      <c r="F66" s="374"/>
      <c r="G66" s="374"/>
      <c r="H66" s="374"/>
      <c r="I66" s="374"/>
      <c r="J66" s="374"/>
      <c r="K66" s="238"/>
    </row>
    <row r="67" spans="2:11" s="1" customFormat="1" ht="15" customHeight="1">
      <c r="B67" s="237"/>
      <c r="C67" s="242"/>
      <c r="D67" s="372" t="s">
        <v>2789</v>
      </c>
      <c r="E67" s="372"/>
      <c r="F67" s="372"/>
      <c r="G67" s="372"/>
      <c r="H67" s="372"/>
      <c r="I67" s="372"/>
      <c r="J67" s="372"/>
      <c r="K67" s="238"/>
    </row>
    <row r="68" spans="2:11" s="1" customFormat="1" ht="15" customHeight="1">
      <c r="B68" s="237"/>
      <c r="C68" s="242"/>
      <c r="D68" s="372" t="s">
        <v>2790</v>
      </c>
      <c r="E68" s="372"/>
      <c r="F68" s="372"/>
      <c r="G68" s="372"/>
      <c r="H68" s="372"/>
      <c r="I68" s="372"/>
      <c r="J68" s="372"/>
      <c r="K68" s="238"/>
    </row>
    <row r="69" spans="2:11" s="1" customFormat="1" ht="15" customHeight="1">
      <c r="B69" s="237"/>
      <c r="C69" s="242"/>
      <c r="D69" s="372" t="s">
        <v>2791</v>
      </c>
      <c r="E69" s="372"/>
      <c r="F69" s="372"/>
      <c r="G69" s="372"/>
      <c r="H69" s="372"/>
      <c r="I69" s="372"/>
      <c r="J69" s="372"/>
      <c r="K69" s="238"/>
    </row>
    <row r="70" spans="2:11" s="1" customFormat="1" ht="15" customHeight="1">
      <c r="B70" s="237"/>
      <c r="C70" s="242"/>
      <c r="D70" s="372" t="s">
        <v>2792</v>
      </c>
      <c r="E70" s="372"/>
      <c r="F70" s="372"/>
      <c r="G70" s="372"/>
      <c r="H70" s="372"/>
      <c r="I70" s="372"/>
      <c r="J70" s="372"/>
      <c r="K70" s="238"/>
    </row>
    <row r="71" spans="2:11" s="1" customFormat="1" ht="12.75" customHeight="1">
      <c r="B71" s="246"/>
      <c r="C71" s="247"/>
      <c r="D71" s="247"/>
      <c r="E71" s="247"/>
      <c r="F71" s="247"/>
      <c r="G71" s="247"/>
      <c r="H71" s="247"/>
      <c r="I71" s="247"/>
      <c r="J71" s="247"/>
      <c r="K71" s="248"/>
    </row>
    <row r="72" spans="2:11" s="1" customFormat="1" ht="18.75" customHeight="1">
      <c r="B72" s="249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s="1" customFormat="1" ht="18.75" customHeight="1">
      <c r="B73" s="250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2:11" s="1" customFormat="1" ht="7.5" customHeight="1">
      <c r="B74" s="251"/>
      <c r="C74" s="252"/>
      <c r="D74" s="252"/>
      <c r="E74" s="252"/>
      <c r="F74" s="252"/>
      <c r="G74" s="252"/>
      <c r="H74" s="252"/>
      <c r="I74" s="252"/>
      <c r="J74" s="252"/>
      <c r="K74" s="253"/>
    </row>
    <row r="75" spans="2:11" s="1" customFormat="1" ht="45" customHeight="1">
      <c r="B75" s="254"/>
      <c r="C75" s="367" t="s">
        <v>2793</v>
      </c>
      <c r="D75" s="367"/>
      <c r="E75" s="367"/>
      <c r="F75" s="367"/>
      <c r="G75" s="367"/>
      <c r="H75" s="367"/>
      <c r="I75" s="367"/>
      <c r="J75" s="367"/>
      <c r="K75" s="255"/>
    </row>
    <row r="76" spans="2:11" s="1" customFormat="1" ht="17.25" customHeight="1">
      <c r="B76" s="254"/>
      <c r="C76" s="256" t="s">
        <v>2794</v>
      </c>
      <c r="D76" s="256"/>
      <c r="E76" s="256"/>
      <c r="F76" s="256" t="s">
        <v>2795</v>
      </c>
      <c r="G76" s="257"/>
      <c r="H76" s="256" t="s">
        <v>62</v>
      </c>
      <c r="I76" s="256" t="s">
        <v>65</v>
      </c>
      <c r="J76" s="256" t="s">
        <v>2796</v>
      </c>
      <c r="K76" s="255"/>
    </row>
    <row r="77" spans="2:11" s="1" customFormat="1" ht="17.25" customHeight="1">
      <c r="B77" s="254"/>
      <c r="C77" s="258" t="s">
        <v>2797</v>
      </c>
      <c r="D77" s="258"/>
      <c r="E77" s="258"/>
      <c r="F77" s="259" t="s">
        <v>2798</v>
      </c>
      <c r="G77" s="260"/>
      <c r="H77" s="258"/>
      <c r="I77" s="258"/>
      <c r="J77" s="258" t="s">
        <v>2799</v>
      </c>
      <c r="K77" s="255"/>
    </row>
    <row r="78" spans="2:11" s="1" customFormat="1" ht="5.25" customHeight="1">
      <c r="B78" s="254"/>
      <c r="C78" s="261"/>
      <c r="D78" s="261"/>
      <c r="E78" s="261"/>
      <c r="F78" s="261"/>
      <c r="G78" s="262"/>
      <c r="H78" s="261"/>
      <c r="I78" s="261"/>
      <c r="J78" s="261"/>
      <c r="K78" s="255"/>
    </row>
    <row r="79" spans="2:11" s="1" customFormat="1" ht="15" customHeight="1">
      <c r="B79" s="254"/>
      <c r="C79" s="243" t="s">
        <v>61</v>
      </c>
      <c r="D79" s="263"/>
      <c r="E79" s="263"/>
      <c r="F79" s="264" t="s">
        <v>2800</v>
      </c>
      <c r="G79" s="265"/>
      <c r="H79" s="243" t="s">
        <v>2801</v>
      </c>
      <c r="I79" s="243" t="s">
        <v>2802</v>
      </c>
      <c r="J79" s="243">
        <v>20</v>
      </c>
      <c r="K79" s="255"/>
    </row>
    <row r="80" spans="2:11" s="1" customFormat="1" ht="15" customHeight="1">
      <c r="B80" s="254"/>
      <c r="C80" s="243" t="s">
        <v>2803</v>
      </c>
      <c r="D80" s="243"/>
      <c r="E80" s="243"/>
      <c r="F80" s="264" t="s">
        <v>2800</v>
      </c>
      <c r="G80" s="265"/>
      <c r="H80" s="243" t="s">
        <v>2804</v>
      </c>
      <c r="I80" s="243" t="s">
        <v>2802</v>
      </c>
      <c r="J80" s="243">
        <v>120</v>
      </c>
      <c r="K80" s="255"/>
    </row>
    <row r="81" spans="2:11" s="1" customFormat="1" ht="15" customHeight="1">
      <c r="B81" s="266"/>
      <c r="C81" s="243" t="s">
        <v>2805</v>
      </c>
      <c r="D81" s="243"/>
      <c r="E81" s="243"/>
      <c r="F81" s="264" t="s">
        <v>2806</v>
      </c>
      <c r="G81" s="265"/>
      <c r="H81" s="243" t="s">
        <v>2807</v>
      </c>
      <c r="I81" s="243" t="s">
        <v>2802</v>
      </c>
      <c r="J81" s="243">
        <v>50</v>
      </c>
      <c r="K81" s="255"/>
    </row>
    <row r="82" spans="2:11" s="1" customFormat="1" ht="15" customHeight="1">
      <c r="B82" s="266"/>
      <c r="C82" s="243" t="s">
        <v>2808</v>
      </c>
      <c r="D82" s="243"/>
      <c r="E82" s="243"/>
      <c r="F82" s="264" t="s">
        <v>2800</v>
      </c>
      <c r="G82" s="265"/>
      <c r="H82" s="243" t="s">
        <v>2809</v>
      </c>
      <c r="I82" s="243" t="s">
        <v>2810</v>
      </c>
      <c r="J82" s="243"/>
      <c r="K82" s="255"/>
    </row>
    <row r="83" spans="2:11" s="1" customFormat="1" ht="15" customHeight="1">
      <c r="B83" s="266"/>
      <c r="C83" s="267" t="s">
        <v>2811</v>
      </c>
      <c r="D83" s="267"/>
      <c r="E83" s="267"/>
      <c r="F83" s="268" t="s">
        <v>2806</v>
      </c>
      <c r="G83" s="267"/>
      <c r="H83" s="267" t="s">
        <v>2812</v>
      </c>
      <c r="I83" s="267" t="s">
        <v>2802</v>
      </c>
      <c r="J83" s="267">
        <v>15</v>
      </c>
      <c r="K83" s="255"/>
    </row>
    <row r="84" spans="2:11" s="1" customFormat="1" ht="15" customHeight="1">
      <c r="B84" s="266"/>
      <c r="C84" s="267" t="s">
        <v>2813</v>
      </c>
      <c r="D84" s="267"/>
      <c r="E84" s="267"/>
      <c r="F84" s="268" t="s">
        <v>2806</v>
      </c>
      <c r="G84" s="267"/>
      <c r="H84" s="267" t="s">
        <v>2814</v>
      </c>
      <c r="I84" s="267" t="s">
        <v>2802</v>
      </c>
      <c r="J84" s="267">
        <v>15</v>
      </c>
      <c r="K84" s="255"/>
    </row>
    <row r="85" spans="2:11" s="1" customFormat="1" ht="15" customHeight="1">
      <c r="B85" s="266"/>
      <c r="C85" s="267" t="s">
        <v>2815</v>
      </c>
      <c r="D85" s="267"/>
      <c r="E85" s="267"/>
      <c r="F85" s="268" t="s">
        <v>2806</v>
      </c>
      <c r="G85" s="267"/>
      <c r="H85" s="267" t="s">
        <v>2816</v>
      </c>
      <c r="I85" s="267" t="s">
        <v>2802</v>
      </c>
      <c r="J85" s="267">
        <v>20</v>
      </c>
      <c r="K85" s="255"/>
    </row>
    <row r="86" spans="2:11" s="1" customFormat="1" ht="15" customHeight="1">
      <c r="B86" s="266"/>
      <c r="C86" s="267" t="s">
        <v>2817</v>
      </c>
      <c r="D86" s="267"/>
      <c r="E86" s="267"/>
      <c r="F86" s="268" t="s">
        <v>2806</v>
      </c>
      <c r="G86" s="267"/>
      <c r="H86" s="267" t="s">
        <v>2818</v>
      </c>
      <c r="I86" s="267" t="s">
        <v>2802</v>
      </c>
      <c r="J86" s="267">
        <v>20</v>
      </c>
      <c r="K86" s="255"/>
    </row>
    <row r="87" spans="2:11" s="1" customFormat="1" ht="15" customHeight="1">
      <c r="B87" s="266"/>
      <c r="C87" s="243" t="s">
        <v>2819</v>
      </c>
      <c r="D87" s="243"/>
      <c r="E87" s="243"/>
      <c r="F87" s="264" t="s">
        <v>2806</v>
      </c>
      <c r="G87" s="265"/>
      <c r="H87" s="243" t="s">
        <v>2820</v>
      </c>
      <c r="I87" s="243" t="s">
        <v>2802</v>
      </c>
      <c r="J87" s="243">
        <v>50</v>
      </c>
      <c r="K87" s="255"/>
    </row>
    <row r="88" spans="2:11" s="1" customFormat="1" ht="15" customHeight="1">
      <c r="B88" s="266"/>
      <c r="C88" s="243" t="s">
        <v>2821</v>
      </c>
      <c r="D88" s="243"/>
      <c r="E88" s="243"/>
      <c r="F88" s="264" t="s">
        <v>2806</v>
      </c>
      <c r="G88" s="265"/>
      <c r="H88" s="243" t="s">
        <v>2822</v>
      </c>
      <c r="I88" s="243" t="s">
        <v>2802</v>
      </c>
      <c r="J88" s="243">
        <v>20</v>
      </c>
      <c r="K88" s="255"/>
    </row>
    <row r="89" spans="2:11" s="1" customFormat="1" ht="15" customHeight="1">
      <c r="B89" s="266"/>
      <c r="C89" s="243" t="s">
        <v>2823</v>
      </c>
      <c r="D89" s="243"/>
      <c r="E89" s="243"/>
      <c r="F89" s="264" t="s">
        <v>2806</v>
      </c>
      <c r="G89" s="265"/>
      <c r="H89" s="243" t="s">
        <v>2824</v>
      </c>
      <c r="I89" s="243" t="s">
        <v>2802</v>
      </c>
      <c r="J89" s="243">
        <v>20</v>
      </c>
      <c r="K89" s="255"/>
    </row>
    <row r="90" spans="2:11" s="1" customFormat="1" ht="15" customHeight="1">
      <c r="B90" s="266"/>
      <c r="C90" s="243" t="s">
        <v>2825</v>
      </c>
      <c r="D90" s="243"/>
      <c r="E90" s="243"/>
      <c r="F90" s="264" t="s">
        <v>2806</v>
      </c>
      <c r="G90" s="265"/>
      <c r="H90" s="243" t="s">
        <v>2826</v>
      </c>
      <c r="I90" s="243" t="s">
        <v>2802</v>
      </c>
      <c r="J90" s="243">
        <v>50</v>
      </c>
      <c r="K90" s="255"/>
    </row>
    <row r="91" spans="2:11" s="1" customFormat="1" ht="15" customHeight="1">
      <c r="B91" s="266"/>
      <c r="C91" s="243" t="s">
        <v>2827</v>
      </c>
      <c r="D91" s="243"/>
      <c r="E91" s="243"/>
      <c r="F91" s="264" t="s">
        <v>2806</v>
      </c>
      <c r="G91" s="265"/>
      <c r="H91" s="243" t="s">
        <v>2827</v>
      </c>
      <c r="I91" s="243" t="s">
        <v>2802</v>
      </c>
      <c r="J91" s="243">
        <v>50</v>
      </c>
      <c r="K91" s="255"/>
    </row>
    <row r="92" spans="2:11" s="1" customFormat="1" ht="15" customHeight="1">
      <c r="B92" s="266"/>
      <c r="C92" s="243" t="s">
        <v>2828</v>
      </c>
      <c r="D92" s="243"/>
      <c r="E92" s="243"/>
      <c r="F92" s="264" t="s">
        <v>2806</v>
      </c>
      <c r="G92" s="265"/>
      <c r="H92" s="243" t="s">
        <v>2829</v>
      </c>
      <c r="I92" s="243" t="s">
        <v>2802</v>
      </c>
      <c r="J92" s="243">
        <v>255</v>
      </c>
      <c r="K92" s="255"/>
    </row>
    <row r="93" spans="2:11" s="1" customFormat="1" ht="15" customHeight="1">
      <c r="B93" s="266"/>
      <c r="C93" s="243" t="s">
        <v>2830</v>
      </c>
      <c r="D93" s="243"/>
      <c r="E93" s="243"/>
      <c r="F93" s="264" t="s">
        <v>2800</v>
      </c>
      <c r="G93" s="265"/>
      <c r="H93" s="243" t="s">
        <v>2831</v>
      </c>
      <c r="I93" s="243" t="s">
        <v>2832</v>
      </c>
      <c r="J93" s="243"/>
      <c r="K93" s="255"/>
    </row>
    <row r="94" spans="2:11" s="1" customFormat="1" ht="15" customHeight="1">
      <c r="B94" s="266"/>
      <c r="C94" s="243" t="s">
        <v>2833</v>
      </c>
      <c r="D94" s="243"/>
      <c r="E94" s="243"/>
      <c r="F94" s="264" t="s">
        <v>2800</v>
      </c>
      <c r="G94" s="265"/>
      <c r="H94" s="243" t="s">
        <v>2834</v>
      </c>
      <c r="I94" s="243" t="s">
        <v>2835</v>
      </c>
      <c r="J94" s="243"/>
      <c r="K94" s="255"/>
    </row>
    <row r="95" spans="2:11" s="1" customFormat="1" ht="15" customHeight="1">
      <c r="B95" s="266"/>
      <c r="C95" s="243" t="s">
        <v>2836</v>
      </c>
      <c r="D95" s="243"/>
      <c r="E95" s="243"/>
      <c r="F95" s="264" t="s">
        <v>2800</v>
      </c>
      <c r="G95" s="265"/>
      <c r="H95" s="243" t="s">
        <v>2836</v>
      </c>
      <c r="I95" s="243" t="s">
        <v>2835</v>
      </c>
      <c r="J95" s="243"/>
      <c r="K95" s="255"/>
    </row>
    <row r="96" spans="2:11" s="1" customFormat="1" ht="15" customHeight="1">
      <c r="B96" s="266"/>
      <c r="C96" s="243" t="s">
        <v>46</v>
      </c>
      <c r="D96" s="243"/>
      <c r="E96" s="243"/>
      <c r="F96" s="264" t="s">
        <v>2800</v>
      </c>
      <c r="G96" s="265"/>
      <c r="H96" s="243" t="s">
        <v>2837</v>
      </c>
      <c r="I96" s="243" t="s">
        <v>2835</v>
      </c>
      <c r="J96" s="243"/>
      <c r="K96" s="255"/>
    </row>
    <row r="97" spans="2:11" s="1" customFormat="1" ht="15" customHeight="1">
      <c r="B97" s="266"/>
      <c r="C97" s="243" t="s">
        <v>56</v>
      </c>
      <c r="D97" s="243"/>
      <c r="E97" s="243"/>
      <c r="F97" s="264" t="s">
        <v>2800</v>
      </c>
      <c r="G97" s="265"/>
      <c r="H97" s="243" t="s">
        <v>2838</v>
      </c>
      <c r="I97" s="243" t="s">
        <v>2835</v>
      </c>
      <c r="J97" s="243"/>
      <c r="K97" s="255"/>
    </row>
    <row r="98" spans="2:11" s="1" customFormat="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pans="2:11" s="1" customFormat="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pans="2:11" s="1" customFormat="1" ht="18.75" customHeight="1"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</row>
    <row r="101" spans="2:11" s="1" customFormat="1" ht="7.5" customHeight="1">
      <c r="B101" s="251"/>
      <c r="C101" s="252"/>
      <c r="D101" s="252"/>
      <c r="E101" s="252"/>
      <c r="F101" s="252"/>
      <c r="G101" s="252"/>
      <c r="H101" s="252"/>
      <c r="I101" s="252"/>
      <c r="J101" s="252"/>
      <c r="K101" s="253"/>
    </row>
    <row r="102" spans="2:11" s="1" customFormat="1" ht="45" customHeight="1">
      <c r="B102" s="254"/>
      <c r="C102" s="367" t="s">
        <v>2839</v>
      </c>
      <c r="D102" s="367"/>
      <c r="E102" s="367"/>
      <c r="F102" s="367"/>
      <c r="G102" s="367"/>
      <c r="H102" s="367"/>
      <c r="I102" s="367"/>
      <c r="J102" s="367"/>
      <c r="K102" s="255"/>
    </row>
    <row r="103" spans="2:11" s="1" customFormat="1" ht="17.25" customHeight="1">
      <c r="B103" s="254"/>
      <c r="C103" s="256" t="s">
        <v>2794</v>
      </c>
      <c r="D103" s="256"/>
      <c r="E103" s="256"/>
      <c r="F103" s="256" t="s">
        <v>2795</v>
      </c>
      <c r="G103" s="257"/>
      <c r="H103" s="256" t="s">
        <v>62</v>
      </c>
      <c r="I103" s="256" t="s">
        <v>65</v>
      </c>
      <c r="J103" s="256" t="s">
        <v>2796</v>
      </c>
      <c r="K103" s="255"/>
    </row>
    <row r="104" spans="2:11" s="1" customFormat="1" ht="17.25" customHeight="1">
      <c r="B104" s="254"/>
      <c r="C104" s="258" t="s">
        <v>2797</v>
      </c>
      <c r="D104" s="258"/>
      <c r="E104" s="258"/>
      <c r="F104" s="259" t="s">
        <v>2798</v>
      </c>
      <c r="G104" s="260"/>
      <c r="H104" s="258"/>
      <c r="I104" s="258"/>
      <c r="J104" s="258" t="s">
        <v>2799</v>
      </c>
      <c r="K104" s="255"/>
    </row>
    <row r="105" spans="2:11" s="1" customFormat="1" ht="5.25" customHeight="1">
      <c r="B105" s="254"/>
      <c r="C105" s="256"/>
      <c r="D105" s="256"/>
      <c r="E105" s="256"/>
      <c r="F105" s="256"/>
      <c r="G105" s="274"/>
      <c r="H105" s="256"/>
      <c r="I105" s="256"/>
      <c r="J105" s="256"/>
      <c r="K105" s="255"/>
    </row>
    <row r="106" spans="2:11" s="1" customFormat="1" ht="15" customHeight="1">
      <c r="B106" s="254"/>
      <c r="C106" s="243" t="s">
        <v>61</v>
      </c>
      <c r="D106" s="263"/>
      <c r="E106" s="263"/>
      <c r="F106" s="264" t="s">
        <v>2800</v>
      </c>
      <c r="G106" s="243"/>
      <c r="H106" s="243" t="s">
        <v>2840</v>
      </c>
      <c r="I106" s="243" t="s">
        <v>2802</v>
      </c>
      <c r="J106" s="243">
        <v>20</v>
      </c>
      <c r="K106" s="255"/>
    </row>
    <row r="107" spans="2:11" s="1" customFormat="1" ht="15" customHeight="1">
      <c r="B107" s="254"/>
      <c r="C107" s="243" t="s">
        <v>2803</v>
      </c>
      <c r="D107" s="243"/>
      <c r="E107" s="243"/>
      <c r="F107" s="264" t="s">
        <v>2800</v>
      </c>
      <c r="G107" s="243"/>
      <c r="H107" s="243" t="s">
        <v>2840</v>
      </c>
      <c r="I107" s="243" t="s">
        <v>2802</v>
      </c>
      <c r="J107" s="243">
        <v>120</v>
      </c>
      <c r="K107" s="255"/>
    </row>
    <row r="108" spans="2:11" s="1" customFormat="1" ht="15" customHeight="1">
      <c r="B108" s="266"/>
      <c r="C108" s="243" t="s">
        <v>2805</v>
      </c>
      <c r="D108" s="243"/>
      <c r="E108" s="243"/>
      <c r="F108" s="264" t="s">
        <v>2806</v>
      </c>
      <c r="G108" s="243"/>
      <c r="H108" s="243" t="s">
        <v>2840</v>
      </c>
      <c r="I108" s="243" t="s">
        <v>2802</v>
      </c>
      <c r="J108" s="243">
        <v>50</v>
      </c>
      <c r="K108" s="255"/>
    </row>
    <row r="109" spans="2:11" s="1" customFormat="1" ht="15" customHeight="1">
      <c r="B109" s="266"/>
      <c r="C109" s="243" t="s">
        <v>2808</v>
      </c>
      <c r="D109" s="243"/>
      <c r="E109" s="243"/>
      <c r="F109" s="264" t="s">
        <v>2800</v>
      </c>
      <c r="G109" s="243"/>
      <c r="H109" s="243" t="s">
        <v>2840</v>
      </c>
      <c r="I109" s="243" t="s">
        <v>2810</v>
      </c>
      <c r="J109" s="243"/>
      <c r="K109" s="255"/>
    </row>
    <row r="110" spans="2:11" s="1" customFormat="1" ht="15" customHeight="1">
      <c r="B110" s="266"/>
      <c r="C110" s="243" t="s">
        <v>2819</v>
      </c>
      <c r="D110" s="243"/>
      <c r="E110" s="243"/>
      <c r="F110" s="264" t="s">
        <v>2806</v>
      </c>
      <c r="G110" s="243"/>
      <c r="H110" s="243" t="s">
        <v>2840</v>
      </c>
      <c r="I110" s="243" t="s">
        <v>2802</v>
      </c>
      <c r="J110" s="243">
        <v>50</v>
      </c>
      <c r="K110" s="255"/>
    </row>
    <row r="111" spans="2:11" s="1" customFormat="1" ht="15" customHeight="1">
      <c r="B111" s="266"/>
      <c r="C111" s="243" t="s">
        <v>2827</v>
      </c>
      <c r="D111" s="243"/>
      <c r="E111" s="243"/>
      <c r="F111" s="264" t="s">
        <v>2806</v>
      </c>
      <c r="G111" s="243"/>
      <c r="H111" s="243" t="s">
        <v>2840</v>
      </c>
      <c r="I111" s="243" t="s">
        <v>2802</v>
      </c>
      <c r="J111" s="243">
        <v>50</v>
      </c>
      <c r="K111" s="255"/>
    </row>
    <row r="112" spans="2:11" s="1" customFormat="1" ht="15" customHeight="1">
      <c r="B112" s="266"/>
      <c r="C112" s="243" t="s">
        <v>2825</v>
      </c>
      <c r="D112" s="243"/>
      <c r="E112" s="243"/>
      <c r="F112" s="264" t="s">
        <v>2806</v>
      </c>
      <c r="G112" s="243"/>
      <c r="H112" s="243" t="s">
        <v>2840</v>
      </c>
      <c r="I112" s="243" t="s">
        <v>2802</v>
      </c>
      <c r="J112" s="243">
        <v>50</v>
      </c>
      <c r="K112" s="255"/>
    </row>
    <row r="113" spans="2:11" s="1" customFormat="1" ht="15" customHeight="1">
      <c r="B113" s="266"/>
      <c r="C113" s="243" t="s">
        <v>61</v>
      </c>
      <c r="D113" s="243"/>
      <c r="E113" s="243"/>
      <c r="F113" s="264" t="s">
        <v>2800</v>
      </c>
      <c r="G113" s="243"/>
      <c r="H113" s="243" t="s">
        <v>2841</v>
      </c>
      <c r="I113" s="243" t="s">
        <v>2802</v>
      </c>
      <c r="J113" s="243">
        <v>20</v>
      </c>
      <c r="K113" s="255"/>
    </row>
    <row r="114" spans="2:11" s="1" customFormat="1" ht="15" customHeight="1">
      <c r="B114" s="266"/>
      <c r="C114" s="243" t="s">
        <v>2842</v>
      </c>
      <c r="D114" s="243"/>
      <c r="E114" s="243"/>
      <c r="F114" s="264" t="s">
        <v>2800</v>
      </c>
      <c r="G114" s="243"/>
      <c r="H114" s="243" t="s">
        <v>2843</v>
      </c>
      <c r="I114" s="243" t="s">
        <v>2802</v>
      </c>
      <c r="J114" s="243">
        <v>120</v>
      </c>
      <c r="K114" s="255"/>
    </row>
    <row r="115" spans="2:11" s="1" customFormat="1" ht="15" customHeight="1">
      <c r="B115" s="266"/>
      <c r="C115" s="243" t="s">
        <v>46</v>
      </c>
      <c r="D115" s="243"/>
      <c r="E115" s="243"/>
      <c r="F115" s="264" t="s">
        <v>2800</v>
      </c>
      <c r="G115" s="243"/>
      <c r="H115" s="243" t="s">
        <v>2844</v>
      </c>
      <c r="I115" s="243" t="s">
        <v>2835</v>
      </c>
      <c r="J115" s="243"/>
      <c r="K115" s="255"/>
    </row>
    <row r="116" spans="2:11" s="1" customFormat="1" ht="15" customHeight="1">
      <c r="B116" s="266"/>
      <c r="C116" s="243" t="s">
        <v>56</v>
      </c>
      <c r="D116" s="243"/>
      <c r="E116" s="243"/>
      <c r="F116" s="264" t="s">
        <v>2800</v>
      </c>
      <c r="G116" s="243"/>
      <c r="H116" s="243" t="s">
        <v>2845</v>
      </c>
      <c r="I116" s="243" t="s">
        <v>2835</v>
      </c>
      <c r="J116" s="243"/>
      <c r="K116" s="255"/>
    </row>
    <row r="117" spans="2:11" s="1" customFormat="1" ht="15" customHeight="1">
      <c r="B117" s="266"/>
      <c r="C117" s="243" t="s">
        <v>65</v>
      </c>
      <c r="D117" s="243"/>
      <c r="E117" s="243"/>
      <c r="F117" s="264" t="s">
        <v>2800</v>
      </c>
      <c r="G117" s="243"/>
      <c r="H117" s="243" t="s">
        <v>2846</v>
      </c>
      <c r="I117" s="243" t="s">
        <v>2847</v>
      </c>
      <c r="J117" s="243"/>
      <c r="K117" s="255"/>
    </row>
    <row r="118" spans="2:11" s="1" customFormat="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pans="2:11" s="1" customFormat="1" ht="18.75" customHeight="1">
      <c r="B119" s="276"/>
      <c r="C119" s="277"/>
      <c r="D119" s="277"/>
      <c r="E119" s="277"/>
      <c r="F119" s="278"/>
      <c r="G119" s="277"/>
      <c r="H119" s="277"/>
      <c r="I119" s="277"/>
      <c r="J119" s="277"/>
      <c r="K119" s="276"/>
    </row>
    <row r="120" spans="2:11" s="1" customFormat="1" ht="18.75" customHeight="1">
      <c r="B120" s="250"/>
      <c r="C120" s="250"/>
      <c r="D120" s="250"/>
      <c r="E120" s="250"/>
      <c r="F120" s="250"/>
      <c r="G120" s="250"/>
      <c r="H120" s="250"/>
      <c r="I120" s="250"/>
      <c r="J120" s="250"/>
      <c r="K120" s="250"/>
    </row>
    <row r="121" spans="2:11" s="1" customFormat="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spans="2:11" s="1" customFormat="1" ht="45" customHeight="1">
      <c r="B122" s="282"/>
      <c r="C122" s="368" t="s">
        <v>2848</v>
      </c>
      <c r="D122" s="368"/>
      <c r="E122" s="368"/>
      <c r="F122" s="368"/>
      <c r="G122" s="368"/>
      <c r="H122" s="368"/>
      <c r="I122" s="368"/>
      <c r="J122" s="368"/>
      <c r="K122" s="283"/>
    </row>
    <row r="123" spans="2:11" s="1" customFormat="1" ht="17.25" customHeight="1">
      <c r="B123" s="284"/>
      <c r="C123" s="256" t="s">
        <v>2794</v>
      </c>
      <c r="D123" s="256"/>
      <c r="E123" s="256"/>
      <c r="F123" s="256" t="s">
        <v>2795</v>
      </c>
      <c r="G123" s="257"/>
      <c r="H123" s="256" t="s">
        <v>62</v>
      </c>
      <c r="I123" s="256" t="s">
        <v>65</v>
      </c>
      <c r="J123" s="256" t="s">
        <v>2796</v>
      </c>
      <c r="K123" s="285"/>
    </row>
    <row r="124" spans="2:11" s="1" customFormat="1" ht="17.25" customHeight="1">
      <c r="B124" s="284"/>
      <c r="C124" s="258" t="s">
        <v>2797</v>
      </c>
      <c r="D124" s="258"/>
      <c r="E124" s="258"/>
      <c r="F124" s="259" t="s">
        <v>2798</v>
      </c>
      <c r="G124" s="260"/>
      <c r="H124" s="258"/>
      <c r="I124" s="258"/>
      <c r="J124" s="258" t="s">
        <v>2799</v>
      </c>
      <c r="K124" s="285"/>
    </row>
    <row r="125" spans="2:11" s="1" customFormat="1" ht="5.25" customHeight="1">
      <c r="B125" s="286"/>
      <c r="C125" s="261"/>
      <c r="D125" s="261"/>
      <c r="E125" s="261"/>
      <c r="F125" s="261"/>
      <c r="G125" s="287"/>
      <c r="H125" s="261"/>
      <c r="I125" s="261"/>
      <c r="J125" s="261"/>
      <c r="K125" s="288"/>
    </row>
    <row r="126" spans="2:11" s="1" customFormat="1" ht="15" customHeight="1">
      <c r="B126" s="286"/>
      <c r="C126" s="243" t="s">
        <v>2803</v>
      </c>
      <c r="D126" s="263"/>
      <c r="E126" s="263"/>
      <c r="F126" s="264" t="s">
        <v>2800</v>
      </c>
      <c r="G126" s="243"/>
      <c r="H126" s="243" t="s">
        <v>2840</v>
      </c>
      <c r="I126" s="243" t="s">
        <v>2802</v>
      </c>
      <c r="J126" s="243">
        <v>120</v>
      </c>
      <c r="K126" s="289"/>
    </row>
    <row r="127" spans="2:11" s="1" customFormat="1" ht="15" customHeight="1">
      <c r="B127" s="286"/>
      <c r="C127" s="243" t="s">
        <v>2849</v>
      </c>
      <c r="D127" s="243"/>
      <c r="E127" s="243"/>
      <c r="F127" s="264" t="s">
        <v>2800</v>
      </c>
      <c r="G127" s="243"/>
      <c r="H127" s="243" t="s">
        <v>2850</v>
      </c>
      <c r="I127" s="243" t="s">
        <v>2802</v>
      </c>
      <c r="J127" s="243" t="s">
        <v>2851</v>
      </c>
      <c r="K127" s="289"/>
    </row>
    <row r="128" spans="2:11" s="1" customFormat="1" ht="15" customHeight="1">
      <c r="B128" s="286"/>
      <c r="C128" s="243" t="s">
        <v>94</v>
      </c>
      <c r="D128" s="243"/>
      <c r="E128" s="243"/>
      <c r="F128" s="264" t="s">
        <v>2800</v>
      </c>
      <c r="G128" s="243"/>
      <c r="H128" s="243" t="s">
        <v>2852</v>
      </c>
      <c r="I128" s="243" t="s">
        <v>2802</v>
      </c>
      <c r="J128" s="243" t="s">
        <v>2851</v>
      </c>
      <c r="K128" s="289"/>
    </row>
    <row r="129" spans="2:11" s="1" customFormat="1" ht="15" customHeight="1">
      <c r="B129" s="286"/>
      <c r="C129" s="243" t="s">
        <v>2811</v>
      </c>
      <c r="D129" s="243"/>
      <c r="E129" s="243"/>
      <c r="F129" s="264" t="s">
        <v>2806</v>
      </c>
      <c r="G129" s="243"/>
      <c r="H129" s="243" t="s">
        <v>2812</v>
      </c>
      <c r="I129" s="243" t="s">
        <v>2802</v>
      </c>
      <c r="J129" s="243">
        <v>15</v>
      </c>
      <c r="K129" s="289"/>
    </row>
    <row r="130" spans="2:11" s="1" customFormat="1" ht="15" customHeight="1">
      <c r="B130" s="286"/>
      <c r="C130" s="267" t="s">
        <v>2813</v>
      </c>
      <c r="D130" s="267"/>
      <c r="E130" s="267"/>
      <c r="F130" s="268" t="s">
        <v>2806</v>
      </c>
      <c r="G130" s="267"/>
      <c r="H130" s="267" t="s">
        <v>2814</v>
      </c>
      <c r="I130" s="267" t="s">
        <v>2802</v>
      </c>
      <c r="J130" s="267">
        <v>15</v>
      </c>
      <c r="K130" s="289"/>
    </row>
    <row r="131" spans="2:11" s="1" customFormat="1" ht="15" customHeight="1">
      <c r="B131" s="286"/>
      <c r="C131" s="267" t="s">
        <v>2815</v>
      </c>
      <c r="D131" s="267"/>
      <c r="E131" s="267"/>
      <c r="F131" s="268" t="s">
        <v>2806</v>
      </c>
      <c r="G131" s="267"/>
      <c r="H131" s="267" t="s">
        <v>2816</v>
      </c>
      <c r="I131" s="267" t="s">
        <v>2802</v>
      </c>
      <c r="J131" s="267">
        <v>20</v>
      </c>
      <c r="K131" s="289"/>
    </row>
    <row r="132" spans="2:11" s="1" customFormat="1" ht="15" customHeight="1">
      <c r="B132" s="286"/>
      <c r="C132" s="267" t="s">
        <v>2817</v>
      </c>
      <c r="D132" s="267"/>
      <c r="E132" s="267"/>
      <c r="F132" s="268" t="s">
        <v>2806</v>
      </c>
      <c r="G132" s="267"/>
      <c r="H132" s="267" t="s">
        <v>2818</v>
      </c>
      <c r="I132" s="267" t="s">
        <v>2802</v>
      </c>
      <c r="J132" s="267">
        <v>20</v>
      </c>
      <c r="K132" s="289"/>
    </row>
    <row r="133" spans="2:11" s="1" customFormat="1" ht="15" customHeight="1">
      <c r="B133" s="286"/>
      <c r="C133" s="243" t="s">
        <v>2805</v>
      </c>
      <c r="D133" s="243"/>
      <c r="E133" s="243"/>
      <c r="F133" s="264" t="s">
        <v>2806</v>
      </c>
      <c r="G133" s="243"/>
      <c r="H133" s="243" t="s">
        <v>2840</v>
      </c>
      <c r="I133" s="243" t="s">
        <v>2802</v>
      </c>
      <c r="J133" s="243">
        <v>50</v>
      </c>
      <c r="K133" s="289"/>
    </row>
    <row r="134" spans="2:11" s="1" customFormat="1" ht="15" customHeight="1">
      <c r="B134" s="286"/>
      <c r="C134" s="243" t="s">
        <v>2819</v>
      </c>
      <c r="D134" s="243"/>
      <c r="E134" s="243"/>
      <c r="F134" s="264" t="s">
        <v>2806</v>
      </c>
      <c r="G134" s="243"/>
      <c r="H134" s="243" t="s">
        <v>2840</v>
      </c>
      <c r="I134" s="243" t="s">
        <v>2802</v>
      </c>
      <c r="J134" s="243">
        <v>50</v>
      </c>
      <c r="K134" s="289"/>
    </row>
    <row r="135" spans="2:11" s="1" customFormat="1" ht="15" customHeight="1">
      <c r="B135" s="286"/>
      <c r="C135" s="243" t="s">
        <v>2825</v>
      </c>
      <c r="D135" s="243"/>
      <c r="E135" s="243"/>
      <c r="F135" s="264" t="s">
        <v>2806</v>
      </c>
      <c r="G135" s="243"/>
      <c r="H135" s="243" t="s">
        <v>2840</v>
      </c>
      <c r="I135" s="243" t="s">
        <v>2802</v>
      </c>
      <c r="J135" s="243">
        <v>50</v>
      </c>
      <c r="K135" s="289"/>
    </row>
    <row r="136" spans="2:11" s="1" customFormat="1" ht="15" customHeight="1">
      <c r="B136" s="286"/>
      <c r="C136" s="243" t="s">
        <v>2827</v>
      </c>
      <c r="D136" s="243"/>
      <c r="E136" s="243"/>
      <c r="F136" s="264" t="s">
        <v>2806</v>
      </c>
      <c r="G136" s="243"/>
      <c r="H136" s="243" t="s">
        <v>2840</v>
      </c>
      <c r="I136" s="243" t="s">
        <v>2802</v>
      </c>
      <c r="J136" s="243">
        <v>50</v>
      </c>
      <c r="K136" s="289"/>
    </row>
    <row r="137" spans="2:11" s="1" customFormat="1" ht="15" customHeight="1">
      <c r="B137" s="286"/>
      <c r="C137" s="243" t="s">
        <v>2828</v>
      </c>
      <c r="D137" s="243"/>
      <c r="E137" s="243"/>
      <c r="F137" s="264" t="s">
        <v>2806</v>
      </c>
      <c r="G137" s="243"/>
      <c r="H137" s="243" t="s">
        <v>2853</v>
      </c>
      <c r="I137" s="243" t="s">
        <v>2802</v>
      </c>
      <c r="J137" s="243">
        <v>255</v>
      </c>
      <c r="K137" s="289"/>
    </row>
    <row r="138" spans="2:11" s="1" customFormat="1" ht="15" customHeight="1">
      <c r="B138" s="286"/>
      <c r="C138" s="243" t="s">
        <v>2830</v>
      </c>
      <c r="D138" s="243"/>
      <c r="E138" s="243"/>
      <c r="F138" s="264" t="s">
        <v>2800</v>
      </c>
      <c r="G138" s="243"/>
      <c r="H138" s="243" t="s">
        <v>2854</v>
      </c>
      <c r="I138" s="243" t="s">
        <v>2832</v>
      </c>
      <c r="J138" s="243"/>
      <c r="K138" s="289"/>
    </row>
    <row r="139" spans="2:11" s="1" customFormat="1" ht="15" customHeight="1">
      <c r="B139" s="286"/>
      <c r="C139" s="243" t="s">
        <v>2833</v>
      </c>
      <c r="D139" s="243"/>
      <c r="E139" s="243"/>
      <c r="F139" s="264" t="s">
        <v>2800</v>
      </c>
      <c r="G139" s="243"/>
      <c r="H139" s="243" t="s">
        <v>2855</v>
      </c>
      <c r="I139" s="243" t="s">
        <v>2835</v>
      </c>
      <c r="J139" s="243"/>
      <c r="K139" s="289"/>
    </row>
    <row r="140" spans="2:11" s="1" customFormat="1" ht="15" customHeight="1">
      <c r="B140" s="286"/>
      <c r="C140" s="243" t="s">
        <v>2836</v>
      </c>
      <c r="D140" s="243"/>
      <c r="E140" s="243"/>
      <c r="F140" s="264" t="s">
        <v>2800</v>
      </c>
      <c r="G140" s="243"/>
      <c r="H140" s="243" t="s">
        <v>2836</v>
      </c>
      <c r="I140" s="243" t="s">
        <v>2835</v>
      </c>
      <c r="J140" s="243"/>
      <c r="K140" s="289"/>
    </row>
    <row r="141" spans="2:11" s="1" customFormat="1" ht="15" customHeight="1">
      <c r="B141" s="286"/>
      <c r="C141" s="243" t="s">
        <v>46</v>
      </c>
      <c r="D141" s="243"/>
      <c r="E141" s="243"/>
      <c r="F141" s="264" t="s">
        <v>2800</v>
      </c>
      <c r="G141" s="243"/>
      <c r="H141" s="243" t="s">
        <v>2856</v>
      </c>
      <c r="I141" s="243" t="s">
        <v>2835</v>
      </c>
      <c r="J141" s="243"/>
      <c r="K141" s="289"/>
    </row>
    <row r="142" spans="2:11" s="1" customFormat="1" ht="15" customHeight="1">
      <c r="B142" s="286"/>
      <c r="C142" s="243" t="s">
        <v>2857</v>
      </c>
      <c r="D142" s="243"/>
      <c r="E142" s="243"/>
      <c r="F142" s="264" t="s">
        <v>2800</v>
      </c>
      <c r="G142" s="243"/>
      <c r="H142" s="243" t="s">
        <v>2858</v>
      </c>
      <c r="I142" s="243" t="s">
        <v>2835</v>
      </c>
      <c r="J142" s="243"/>
      <c r="K142" s="289"/>
    </row>
    <row r="143" spans="2:11" s="1" customFormat="1" ht="15" customHeight="1">
      <c r="B143" s="290"/>
      <c r="C143" s="291"/>
      <c r="D143" s="291"/>
      <c r="E143" s="291"/>
      <c r="F143" s="291"/>
      <c r="G143" s="291"/>
      <c r="H143" s="291"/>
      <c r="I143" s="291"/>
      <c r="J143" s="291"/>
      <c r="K143" s="292"/>
    </row>
    <row r="144" spans="2:11" s="1" customFormat="1" ht="18.75" customHeight="1">
      <c r="B144" s="277"/>
      <c r="C144" s="277"/>
      <c r="D144" s="277"/>
      <c r="E144" s="277"/>
      <c r="F144" s="278"/>
      <c r="G144" s="277"/>
      <c r="H144" s="277"/>
      <c r="I144" s="277"/>
      <c r="J144" s="277"/>
      <c r="K144" s="277"/>
    </row>
    <row r="145" spans="2:11" s="1" customFormat="1" ht="18.75" customHeight="1">
      <c r="B145" s="250"/>
      <c r="C145" s="250"/>
      <c r="D145" s="250"/>
      <c r="E145" s="250"/>
      <c r="F145" s="250"/>
      <c r="G145" s="250"/>
      <c r="H145" s="250"/>
      <c r="I145" s="250"/>
      <c r="J145" s="250"/>
      <c r="K145" s="250"/>
    </row>
    <row r="146" spans="2:11" s="1" customFormat="1" ht="7.5" customHeight="1">
      <c r="B146" s="251"/>
      <c r="C146" s="252"/>
      <c r="D146" s="252"/>
      <c r="E146" s="252"/>
      <c r="F146" s="252"/>
      <c r="G146" s="252"/>
      <c r="H146" s="252"/>
      <c r="I146" s="252"/>
      <c r="J146" s="252"/>
      <c r="K146" s="253"/>
    </row>
    <row r="147" spans="2:11" s="1" customFormat="1" ht="45" customHeight="1">
      <c r="B147" s="254"/>
      <c r="C147" s="367" t="s">
        <v>2859</v>
      </c>
      <c r="D147" s="367"/>
      <c r="E147" s="367"/>
      <c r="F147" s="367"/>
      <c r="G147" s="367"/>
      <c r="H147" s="367"/>
      <c r="I147" s="367"/>
      <c r="J147" s="367"/>
      <c r="K147" s="255"/>
    </row>
    <row r="148" spans="2:11" s="1" customFormat="1" ht="17.25" customHeight="1">
      <c r="B148" s="254"/>
      <c r="C148" s="256" t="s">
        <v>2794</v>
      </c>
      <c r="D148" s="256"/>
      <c r="E148" s="256"/>
      <c r="F148" s="256" t="s">
        <v>2795</v>
      </c>
      <c r="G148" s="257"/>
      <c r="H148" s="256" t="s">
        <v>62</v>
      </c>
      <c r="I148" s="256" t="s">
        <v>65</v>
      </c>
      <c r="J148" s="256" t="s">
        <v>2796</v>
      </c>
      <c r="K148" s="255"/>
    </row>
    <row r="149" spans="2:11" s="1" customFormat="1" ht="17.25" customHeight="1">
      <c r="B149" s="254"/>
      <c r="C149" s="258" t="s">
        <v>2797</v>
      </c>
      <c r="D149" s="258"/>
      <c r="E149" s="258"/>
      <c r="F149" s="259" t="s">
        <v>2798</v>
      </c>
      <c r="G149" s="260"/>
      <c r="H149" s="258"/>
      <c r="I149" s="258"/>
      <c r="J149" s="258" t="s">
        <v>2799</v>
      </c>
      <c r="K149" s="255"/>
    </row>
    <row r="150" spans="2:11" s="1" customFormat="1" ht="5.25" customHeight="1">
      <c r="B150" s="266"/>
      <c r="C150" s="261"/>
      <c r="D150" s="261"/>
      <c r="E150" s="261"/>
      <c r="F150" s="261"/>
      <c r="G150" s="262"/>
      <c r="H150" s="261"/>
      <c r="I150" s="261"/>
      <c r="J150" s="261"/>
      <c r="K150" s="289"/>
    </row>
    <row r="151" spans="2:11" s="1" customFormat="1" ht="15" customHeight="1">
      <c r="B151" s="266"/>
      <c r="C151" s="293" t="s">
        <v>2803</v>
      </c>
      <c r="D151" s="243"/>
      <c r="E151" s="243"/>
      <c r="F151" s="294" t="s">
        <v>2800</v>
      </c>
      <c r="G151" s="243"/>
      <c r="H151" s="293" t="s">
        <v>2840</v>
      </c>
      <c r="I151" s="293" t="s">
        <v>2802</v>
      </c>
      <c r="J151" s="293">
        <v>120</v>
      </c>
      <c r="K151" s="289"/>
    </row>
    <row r="152" spans="2:11" s="1" customFormat="1" ht="15" customHeight="1">
      <c r="B152" s="266"/>
      <c r="C152" s="293" t="s">
        <v>2849</v>
      </c>
      <c r="D152" s="243"/>
      <c r="E152" s="243"/>
      <c r="F152" s="294" t="s">
        <v>2800</v>
      </c>
      <c r="G152" s="243"/>
      <c r="H152" s="293" t="s">
        <v>2860</v>
      </c>
      <c r="I152" s="293" t="s">
        <v>2802</v>
      </c>
      <c r="J152" s="293" t="s">
        <v>2851</v>
      </c>
      <c r="K152" s="289"/>
    </row>
    <row r="153" spans="2:11" s="1" customFormat="1" ht="15" customHeight="1">
      <c r="B153" s="266"/>
      <c r="C153" s="293" t="s">
        <v>94</v>
      </c>
      <c r="D153" s="243"/>
      <c r="E153" s="243"/>
      <c r="F153" s="294" t="s">
        <v>2800</v>
      </c>
      <c r="G153" s="243"/>
      <c r="H153" s="293" t="s">
        <v>2861</v>
      </c>
      <c r="I153" s="293" t="s">
        <v>2802</v>
      </c>
      <c r="J153" s="293" t="s">
        <v>2851</v>
      </c>
      <c r="K153" s="289"/>
    </row>
    <row r="154" spans="2:11" s="1" customFormat="1" ht="15" customHeight="1">
      <c r="B154" s="266"/>
      <c r="C154" s="293" t="s">
        <v>2805</v>
      </c>
      <c r="D154" s="243"/>
      <c r="E154" s="243"/>
      <c r="F154" s="294" t="s">
        <v>2806</v>
      </c>
      <c r="G154" s="243"/>
      <c r="H154" s="293" t="s">
        <v>2840</v>
      </c>
      <c r="I154" s="293" t="s">
        <v>2802</v>
      </c>
      <c r="J154" s="293">
        <v>50</v>
      </c>
      <c r="K154" s="289"/>
    </row>
    <row r="155" spans="2:11" s="1" customFormat="1" ht="15" customHeight="1">
      <c r="B155" s="266"/>
      <c r="C155" s="293" t="s">
        <v>2808</v>
      </c>
      <c r="D155" s="243"/>
      <c r="E155" s="243"/>
      <c r="F155" s="294" t="s">
        <v>2800</v>
      </c>
      <c r="G155" s="243"/>
      <c r="H155" s="293" t="s">
        <v>2840</v>
      </c>
      <c r="I155" s="293" t="s">
        <v>2810</v>
      </c>
      <c r="J155" s="293"/>
      <c r="K155" s="289"/>
    </row>
    <row r="156" spans="2:11" s="1" customFormat="1" ht="15" customHeight="1">
      <c r="B156" s="266"/>
      <c r="C156" s="293" t="s">
        <v>2819</v>
      </c>
      <c r="D156" s="243"/>
      <c r="E156" s="243"/>
      <c r="F156" s="294" t="s">
        <v>2806</v>
      </c>
      <c r="G156" s="243"/>
      <c r="H156" s="293" t="s">
        <v>2840</v>
      </c>
      <c r="I156" s="293" t="s">
        <v>2802</v>
      </c>
      <c r="J156" s="293">
        <v>50</v>
      </c>
      <c r="K156" s="289"/>
    </row>
    <row r="157" spans="2:11" s="1" customFormat="1" ht="15" customHeight="1">
      <c r="B157" s="266"/>
      <c r="C157" s="293" t="s">
        <v>2827</v>
      </c>
      <c r="D157" s="243"/>
      <c r="E157" s="243"/>
      <c r="F157" s="294" t="s">
        <v>2806</v>
      </c>
      <c r="G157" s="243"/>
      <c r="H157" s="293" t="s">
        <v>2840</v>
      </c>
      <c r="I157" s="293" t="s">
        <v>2802</v>
      </c>
      <c r="J157" s="293">
        <v>50</v>
      </c>
      <c r="K157" s="289"/>
    </row>
    <row r="158" spans="2:11" s="1" customFormat="1" ht="15" customHeight="1">
      <c r="B158" s="266"/>
      <c r="C158" s="293" t="s">
        <v>2825</v>
      </c>
      <c r="D158" s="243"/>
      <c r="E158" s="243"/>
      <c r="F158" s="294" t="s">
        <v>2806</v>
      </c>
      <c r="G158" s="243"/>
      <c r="H158" s="293" t="s">
        <v>2840</v>
      </c>
      <c r="I158" s="293" t="s">
        <v>2802</v>
      </c>
      <c r="J158" s="293">
        <v>50</v>
      </c>
      <c r="K158" s="289"/>
    </row>
    <row r="159" spans="2:11" s="1" customFormat="1" ht="15" customHeight="1">
      <c r="B159" s="266"/>
      <c r="C159" s="293" t="s">
        <v>117</v>
      </c>
      <c r="D159" s="243"/>
      <c r="E159" s="243"/>
      <c r="F159" s="294" t="s">
        <v>2800</v>
      </c>
      <c r="G159" s="243"/>
      <c r="H159" s="293" t="s">
        <v>2862</v>
      </c>
      <c r="I159" s="293" t="s">
        <v>2802</v>
      </c>
      <c r="J159" s="293" t="s">
        <v>2863</v>
      </c>
      <c r="K159" s="289"/>
    </row>
    <row r="160" spans="2:11" s="1" customFormat="1" ht="15" customHeight="1">
      <c r="B160" s="266"/>
      <c r="C160" s="293" t="s">
        <v>2864</v>
      </c>
      <c r="D160" s="243"/>
      <c r="E160" s="243"/>
      <c r="F160" s="294" t="s">
        <v>2800</v>
      </c>
      <c r="G160" s="243"/>
      <c r="H160" s="293" t="s">
        <v>2865</v>
      </c>
      <c r="I160" s="293" t="s">
        <v>2835</v>
      </c>
      <c r="J160" s="293"/>
      <c r="K160" s="289"/>
    </row>
    <row r="161" spans="2:11" s="1" customFormat="1" ht="15" customHeight="1">
      <c r="B161" s="295"/>
      <c r="C161" s="275"/>
      <c r="D161" s="275"/>
      <c r="E161" s="275"/>
      <c r="F161" s="275"/>
      <c r="G161" s="275"/>
      <c r="H161" s="275"/>
      <c r="I161" s="275"/>
      <c r="J161" s="275"/>
      <c r="K161" s="296"/>
    </row>
    <row r="162" spans="2:11" s="1" customFormat="1" ht="18.75" customHeight="1">
      <c r="B162" s="277"/>
      <c r="C162" s="287"/>
      <c r="D162" s="287"/>
      <c r="E162" s="287"/>
      <c r="F162" s="297"/>
      <c r="G162" s="287"/>
      <c r="H162" s="287"/>
      <c r="I162" s="287"/>
      <c r="J162" s="287"/>
      <c r="K162" s="277"/>
    </row>
    <row r="163" spans="2:11" s="1" customFormat="1" ht="18.75" customHeight="1">
      <c r="B163" s="250"/>
      <c r="C163" s="250"/>
      <c r="D163" s="250"/>
      <c r="E163" s="250"/>
      <c r="F163" s="250"/>
      <c r="G163" s="250"/>
      <c r="H163" s="250"/>
      <c r="I163" s="250"/>
      <c r="J163" s="250"/>
      <c r="K163" s="250"/>
    </row>
    <row r="164" spans="2:11" s="1" customFormat="1" ht="7.5" customHeight="1">
      <c r="B164" s="232"/>
      <c r="C164" s="233"/>
      <c r="D164" s="233"/>
      <c r="E164" s="233"/>
      <c r="F164" s="233"/>
      <c r="G164" s="233"/>
      <c r="H164" s="233"/>
      <c r="I164" s="233"/>
      <c r="J164" s="233"/>
      <c r="K164" s="234"/>
    </row>
    <row r="165" spans="2:11" s="1" customFormat="1" ht="45" customHeight="1">
      <c r="B165" s="235"/>
      <c r="C165" s="368" t="s">
        <v>2866</v>
      </c>
      <c r="D165" s="368"/>
      <c r="E165" s="368"/>
      <c r="F165" s="368"/>
      <c r="G165" s="368"/>
      <c r="H165" s="368"/>
      <c r="I165" s="368"/>
      <c r="J165" s="368"/>
      <c r="K165" s="236"/>
    </row>
    <row r="166" spans="2:11" s="1" customFormat="1" ht="17.25" customHeight="1">
      <c r="B166" s="235"/>
      <c r="C166" s="256" t="s">
        <v>2794</v>
      </c>
      <c r="D166" s="256"/>
      <c r="E166" s="256"/>
      <c r="F166" s="256" t="s">
        <v>2795</v>
      </c>
      <c r="G166" s="298"/>
      <c r="H166" s="299" t="s">
        <v>62</v>
      </c>
      <c r="I166" s="299" t="s">
        <v>65</v>
      </c>
      <c r="J166" s="256" t="s">
        <v>2796</v>
      </c>
      <c r="K166" s="236"/>
    </row>
    <row r="167" spans="2:11" s="1" customFormat="1" ht="17.25" customHeight="1">
      <c r="B167" s="237"/>
      <c r="C167" s="258" t="s">
        <v>2797</v>
      </c>
      <c r="D167" s="258"/>
      <c r="E167" s="258"/>
      <c r="F167" s="259" t="s">
        <v>2798</v>
      </c>
      <c r="G167" s="300"/>
      <c r="H167" s="301"/>
      <c r="I167" s="301"/>
      <c r="J167" s="258" t="s">
        <v>2799</v>
      </c>
      <c r="K167" s="238"/>
    </row>
    <row r="168" spans="2:11" s="1" customFormat="1" ht="5.25" customHeight="1">
      <c r="B168" s="266"/>
      <c r="C168" s="261"/>
      <c r="D168" s="261"/>
      <c r="E168" s="261"/>
      <c r="F168" s="261"/>
      <c r="G168" s="262"/>
      <c r="H168" s="261"/>
      <c r="I168" s="261"/>
      <c r="J168" s="261"/>
      <c r="K168" s="289"/>
    </row>
    <row r="169" spans="2:11" s="1" customFormat="1" ht="15" customHeight="1">
      <c r="B169" s="266"/>
      <c r="C169" s="243" t="s">
        <v>2803</v>
      </c>
      <c r="D169" s="243"/>
      <c r="E169" s="243"/>
      <c r="F169" s="264" t="s">
        <v>2800</v>
      </c>
      <c r="G169" s="243"/>
      <c r="H169" s="243" t="s">
        <v>2840</v>
      </c>
      <c r="I169" s="243" t="s">
        <v>2802</v>
      </c>
      <c r="J169" s="243">
        <v>120</v>
      </c>
      <c r="K169" s="289"/>
    </row>
    <row r="170" spans="2:11" s="1" customFormat="1" ht="15" customHeight="1">
      <c r="B170" s="266"/>
      <c r="C170" s="243" t="s">
        <v>2849</v>
      </c>
      <c r="D170" s="243"/>
      <c r="E170" s="243"/>
      <c r="F170" s="264" t="s">
        <v>2800</v>
      </c>
      <c r="G170" s="243"/>
      <c r="H170" s="243" t="s">
        <v>2850</v>
      </c>
      <c r="I170" s="243" t="s">
        <v>2802</v>
      </c>
      <c r="J170" s="243" t="s">
        <v>2851</v>
      </c>
      <c r="K170" s="289"/>
    </row>
    <row r="171" spans="2:11" s="1" customFormat="1" ht="15" customHeight="1">
      <c r="B171" s="266"/>
      <c r="C171" s="243" t="s">
        <v>94</v>
      </c>
      <c r="D171" s="243"/>
      <c r="E171" s="243"/>
      <c r="F171" s="264" t="s">
        <v>2800</v>
      </c>
      <c r="G171" s="243"/>
      <c r="H171" s="243" t="s">
        <v>2867</v>
      </c>
      <c r="I171" s="243" t="s">
        <v>2802</v>
      </c>
      <c r="J171" s="243" t="s">
        <v>2851</v>
      </c>
      <c r="K171" s="289"/>
    </row>
    <row r="172" spans="2:11" s="1" customFormat="1" ht="15" customHeight="1">
      <c r="B172" s="266"/>
      <c r="C172" s="243" t="s">
        <v>2805</v>
      </c>
      <c r="D172" s="243"/>
      <c r="E172" s="243"/>
      <c r="F172" s="264" t="s">
        <v>2806</v>
      </c>
      <c r="G172" s="243"/>
      <c r="H172" s="243" t="s">
        <v>2867</v>
      </c>
      <c r="I172" s="243" t="s">
        <v>2802</v>
      </c>
      <c r="J172" s="243">
        <v>50</v>
      </c>
      <c r="K172" s="289"/>
    </row>
    <row r="173" spans="2:11" s="1" customFormat="1" ht="15" customHeight="1">
      <c r="B173" s="266"/>
      <c r="C173" s="243" t="s">
        <v>2808</v>
      </c>
      <c r="D173" s="243"/>
      <c r="E173" s="243"/>
      <c r="F173" s="264" t="s">
        <v>2800</v>
      </c>
      <c r="G173" s="243"/>
      <c r="H173" s="243" t="s">
        <v>2867</v>
      </c>
      <c r="I173" s="243" t="s">
        <v>2810</v>
      </c>
      <c r="J173" s="243"/>
      <c r="K173" s="289"/>
    </row>
    <row r="174" spans="2:11" s="1" customFormat="1" ht="15" customHeight="1">
      <c r="B174" s="266"/>
      <c r="C174" s="243" t="s">
        <v>2819</v>
      </c>
      <c r="D174" s="243"/>
      <c r="E174" s="243"/>
      <c r="F174" s="264" t="s">
        <v>2806</v>
      </c>
      <c r="G174" s="243"/>
      <c r="H174" s="243" t="s">
        <v>2867</v>
      </c>
      <c r="I174" s="243" t="s">
        <v>2802</v>
      </c>
      <c r="J174" s="243">
        <v>50</v>
      </c>
      <c r="K174" s="289"/>
    </row>
    <row r="175" spans="2:11" s="1" customFormat="1" ht="15" customHeight="1">
      <c r="B175" s="266"/>
      <c r="C175" s="243" t="s">
        <v>2827</v>
      </c>
      <c r="D175" s="243"/>
      <c r="E175" s="243"/>
      <c r="F175" s="264" t="s">
        <v>2806</v>
      </c>
      <c r="G175" s="243"/>
      <c r="H175" s="243" t="s">
        <v>2867</v>
      </c>
      <c r="I175" s="243" t="s">
        <v>2802</v>
      </c>
      <c r="J175" s="243">
        <v>50</v>
      </c>
      <c r="K175" s="289"/>
    </row>
    <row r="176" spans="2:11" s="1" customFormat="1" ht="15" customHeight="1">
      <c r="B176" s="266"/>
      <c r="C176" s="243" t="s">
        <v>2825</v>
      </c>
      <c r="D176" s="243"/>
      <c r="E176" s="243"/>
      <c r="F176" s="264" t="s">
        <v>2806</v>
      </c>
      <c r="G176" s="243"/>
      <c r="H176" s="243" t="s">
        <v>2867</v>
      </c>
      <c r="I176" s="243" t="s">
        <v>2802</v>
      </c>
      <c r="J176" s="243">
        <v>50</v>
      </c>
      <c r="K176" s="289"/>
    </row>
    <row r="177" spans="2:11" s="1" customFormat="1" ht="15" customHeight="1">
      <c r="B177" s="266"/>
      <c r="C177" s="243" t="s">
        <v>151</v>
      </c>
      <c r="D177" s="243"/>
      <c r="E177" s="243"/>
      <c r="F177" s="264" t="s">
        <v>2800</v>
      </c>
      <c r="G177" s="243"/>
      <c r="H177" s="243" t="s">
        <v>2868</v>
      </c>
      <c r="I177" s="243" t="s">
        <v>2869</v>
      </c>
      <c r="J177" s="243"/>
      <c r="K177" s="289"/>
    </row>
    <row r="178" spans="2:11" s="1" customFormat="1" ht="15" customHeight="1">
      <c r="B178" s="266"/>
      <c r="C178" s="243" t="s">
        <v>65</v>
      </c>
      <c r="D178" s="243"/>
      <c r="E178" s="243"/>
      <c r="F178" s="264" t="s">
        <v>2800</v>
      </c>
      <c r="G178" s="243"/>
      <c r="H178" s="243" t="s">
        <v>2870</v>
      </c>
      <c r="I178" s="243" t="s">
        <v>2871</v>
      </c>
      <c r="J178" s="243">
        <v>1</v>
      </c>
      <c r="K178" s="289"/>
    </row>
    <row r="179" spans="2:11" s="1" customFormat="1" ht="15" customHeight="1">
      <c r="B179" s="266"/>
      <c r="C179" s="243" t="s">
        <v>61</v>
      </c>
      <c r="D179" s="243"/>
      <c r="E179" s="243"/>
      <c r="F179" s="264" t="s">
        <v>2800</v>
      </c>
      <c r="G179" s="243"/>
      <c r="H179" s="243" t="s">
        <v>2872</v>
      </c>
      <c r="I179" s="243" t="s">
        <v>2802</v>
      </c>
      <c r="J179" s="243">
        <v>20</v>
      </c>
      <c r="K179" s="289"/>
    </row>
    <row r="180" spans="2:11" s="1" customFormat="1" ht="15" customHeight="1">
      <c r="B180" s="266"/>
      <c r="C180" s="243" t="s">
        <v>62</v>
      </c>
      <c r="D180" s="243"/>
      <c r="E180" s="243"/>
      <c r="F180" s="264" t="s">
        <v>2800</v>
      </c>
      <c r="G180" s="243"/>
      <c r="H180" s="243" t="s">
        <v>2873</v>
      </c>
      <c r="I180" s="243" t="s">
        <v>2802</v>
      </c>
      <c r="J180" s="243">
        <v>255</v>
      </c>
      <c r="K180" s="289"/>
    </row>
    <row r="181" spans="2:11" s="1" customFormat="1" ht="15" customHeight="1">
      <c r="B181" s="266"/>
      <c r="C181" s="243" t="s">
        <v>152</v>
      </c>
      <c r="D181" s="243"/>
      <c r="E181" s="243"/>
      <c r="F181" s="264" t="s">
        <v>2800</v>
      </c>
      <c r="G181" s="243"/>
      <c r="H181" s="243" t="s">
        <v>2764</v>
      </c>
      <c r="I181" s="243" t="s">
        <v>2802</v>
      </c>
      <c r="J181" s="243">
        <v>10</v>
      </c>
      <c r="K181" s="289"/>
    </row>
    <row r="182" spans="2:11" s="1" customFormat="1" ht="15" customHeight="1">
      <c r="B182" s="266"/>
      <c r="C182" s="243" t="s">
        <v>153</v>
      </c>
      <c r="D182" s="243"/>
      <c r="E182" s="243"/>
      <c r="F182" s="264" t="s">
        <v>2800</v>
      </c>
      <c r="G182" s="243"/>
      <c r="H182" s="243" t="s">
        <v>2874</v>
      </c>
      <c r="I182" s="243" t="s">
        <v>2835</v>
      </c>
      <c r="J182" s="243"/>
      <c r="K182" s="289"/>
    </row>
    <row r="183" spans="2:11" s="1" customFormat="1" ht="15" customHeight="1">
      <c r="B183" s="266"/>
      <c r="C183" s="243" t="s">
        <v>2875</v>
      </c>
      <c r="D183" s="243"/>
      <c r="E183" s="243"/>
      <c r="F183" s="264" t="s">
        <v>2800</v>
      </c>
      <c r="G183" s="243"/>
      <c r="H183" s="243" t="s">
        <v>2876</v>
      </c>
      <c r="I183" s="243" t="s">
        <v>2835</v>
      </c>
      <c r="J183" s="243"/>
      <c r="K183" s="289"/>
    </row>
    <row r="184" spans="2:11" s="1" customFormat="1" ht="15" customHeight="1">
      <c r="B184" s="266"/>
      <c r="C184" s="243" t="s">
        <v>2864</v>
      </c>
      <c r="D184" s="243"/>
      <c r="E184" s="243"/>
      <c r="F184" s="264" t="s">
        <v>2800</v>
      </c>
      <c r="G184" s="243"/>
      <c r="H184" s="243" t="s">
        <v>2877</v>
      </c>
      <c r="I184" s="243" t="s">
        <v>2835</v>
      </c>
      <c r="J184" s="243"/>
      <c r="K184" s="289"/>
    </row>
    <row r="185" spans="2:11" s="1" customFormat="1" ht="15" customHeight="1">
      <c r="B185" s="266"/>
      <c r="C185" s="243" t="s">
        <v>155</v>
      </c>
      <c r="D185" s="243"/>
      <c r="E185" s="243"/>
      <c r="F185" s="264" t="s">
        <v>2806</v>
      </c>
      <c r="G185" s="243"/>
      <c r="H185" s="243" t="s">
        <v>2878</v>
      </c>
      <c r="I185" s="243" t="s">
        <v>2802</v>
      </c>
      <c r="J185" s="243">
        <v>50</v>
      </c>
      <c r="K185" s="289"/>
    </row>
    <row r="186" spans="2:11" s="1" customFormat="1" ht="15" customHeight="1">
      <c r="B186" s="266"/>
      <c r="C186" s="243" t="s">
        <v>2879</v>
      </c>
      <c r="D186" s="243"/>
      <c r="E186" s="243"/>
      <c r="F186" s="264" t="s">
        <v>2806</v>
      </c>
      <c r="G186" s="243"/>
      <c r="H186" s="243" t="s">
        <v>2880</v>
      </c>
      <c r="I186" s="243" t="s">
        <v>2881</v>
      </c>
      <c r="J186" s="243"/>
      <c r="K186" s="289"/>
    </row>
    <row r="187" spans="2:11" s="1" customFormat="1" ht="15" customHeight="1">
      <c r="B187" s="266"/>
      <c r="C187" s="243" t="s">
        <v>2882</v>
      </c>
      <c r="D187" s="243"/>
      <c r="E187" s="243"/>
      <c r="F187" s="264" t="s">
        <v>2806</v>
      </c>
      <c r="G187" s="243"/>
      <c r="H187" s="243" t="s">
        <v>2883</v>
      </c>
      <c r="I187" s="243" t="s">
        <v>2881</v>
      </c>
      <c r="J187" s="243"/>
      <c r="K187" s="289"/>
    </row>
    <row r="188" spans="2:11" s="1" customFormat="1" ht="15" customHeight="1">
      <c r="B188" s="266"/>
      <c r="C188" s="243" t="s">
        <v>2884</v>
      </c>
      <c r="D188" s="243"/>
      <c r="E188" s="243"/>
      <c r="F188" s="264" t="s">
        <v>2806</v>
      </c>
      <c r="G188" s="243"/>
      <c r="H188" s="243" t="s">
        <v>2885</v>
      </c>
      <c r="I188" s="243" t="s">
        <v>2881</v>
      </c>
      <c r="J188" s="243"/>
      <c r="K188" s="289"/>
    </row>
    <row r="189" spans="2:11" s="1" customFormat="1" ht="15" customHeight="1">
      <c r="B189" s="266"/>
      <c r="C189" s="302" t="s">
        <v>2886</v>
      </c>
      <c r="D189" s="243"/>
      <c r="E189" s="243"/>
      <c r="F189" s="264" t="s">
        <v>2806</v>
      </c>
      <c r="G189" s="243"/>
      <c r="H189" s="243" t="s">
        <v>2887</v>
      </c>
      <c r="I189" s="243" t="s">
        <v>2888</v>
      </c>
      <c r="J189" s="303" t="s">
        <v>2889</v>
      </c>
      <c r="K189" s="289"/>
    </row>
    <row r="190" spans="2:11" s="1" customFormat="1" ht="15" customHeight="1">
      <c r="B190" s="266"/>
      <c r="C190" s="302" t="s">
        <v>50</v>
      </c>
      <c r="D190" s="243"/>
      <c r="E190" s="243"/>
      <c r="F190" s="264" t="s">
        <v>2800</v>
      </c>
      <c r="G190" s="243"/>
      <c r="H190" s="240" t="s">
        <v>2890</v>
      </c>
      <c r="I190" s="243" t="s">
        <v>2891</v>
      </c>
      <c r="J190" s="243"/>
      <c r="K190" s="289"/>
    </row>
    <row r="191" spans="2:11" s="1" customFormat="1" ht="15" customHeight="1">
      <c r="B191" s="266"/>
      <c r="C191" s="302" t="s">
        <v>2892</v>
      </c>
      <c r="D191" s="243"/>
      <c r="E191" s="243"/>
      <c r="F191" s="264" t="s">
        <v>2800</v>
      </c>
      <c r="G191" s="243"/>
      <c r="H191" s="243" t="s">
        <v>2893</v>
      </c>
      <c r="I191" s="243" t="s">
        <v>2835</v>
      </c>
      <c r="J191" s="243"/>
      <c r="K191" s="289"/>
    </row>
    <row r="192" spans="2:11" s="1" customFormat="1" ht="15" customHeight="1">
      <c r="B192" s="266"/>
      <c r="C192" s="302" t="s">
        <v>2894</v>
      </c>
      <c r="D192" s="243"/>
      <c r="E192" s="243"/>
      <c r="F192" s="264" t="s">
        <v>2800</v>
      </c>
      <c r="G192" s="243"/>
      <c r="H192" s="243" t="s">
        <v>2895</v>
      </c>
      <c r="I192" s="243" t="s">
        <v>2835</v>
      </c>
      <c r="J192" s="243"/>
      <c r="K192" s="289"/>
    </row>
    <row r="193" spans="2:11" s="1" customFormat="1" ht="15" customHeight="1">
      <c r="B193" s="266"/>
      <c r="C193" s="302" t="s">
        <v>2896</v>
      </c>
      <c r="D193" s="243"/>
      <c r="E193" s="243"/>
      <c r="F193" s="264" t="s">
        <v>2806</v>
      </c>
      <c r="G193" s="243"/>
      <c r="H193" s="243" t="s">
        <v>2897</v>
      </c>
      <c r="I193" s="243" t="s">
        <v>2835</v>
      </c>
      <c r="J193" s="243"/>
      <c r="K193" s="289"/>
    </row>
    <row r="194" spans="2:11" s="1" customFormat="1" ht="15" customHeight="1">
      <c r="B194" s="295"/>
      <c r="C194" s="304"/>
      <c r="D194" s="275"/>
      <c r="E194" s="275"/>
      <c r="F194" s="275"/>
      <c r="G194" s="275"/>
      <c r="H194" s="275"/>
      <c r="I194" s="275"/>
      <c r="J194" s="275"/>
      <c r="K194" s="296"/>
    </row>
    <row r="195" spans="2:11" s="1" customFormat="1" ht="18.75" customHeight="1">
      <c r="B195" s="277"/>
      <c r="C195" s="287"/>
      <c r="D195" s="287"/>
      <c r="E195" s="287"/>
      <c r="F195" s="297"/>
      <c r="G195" s="287"/>
      <c r="H195" s="287"/>
      <c r="I195" s="287"/>
      <c r="J195" s="287"/>
      <c r="K195" s="277"/>
    </row>
    <row r="196" spans="2:11" s="1" customFormat="1" ht="18.75" customHeight="1">
      <c r="B196" s="277"/>
      <c r="C196" s="287"/>
      <c r="D196" s="287"/>
      <c r="E196" s="287"/>
      <c r="F196" s="297"/>
      <c r="G196" s="287"/>
      <c r="H196" s="287"/>
      <c r="I196" s="287"/>
      <c r="J196" s="287"/>
      <c r="K196" s="277"/>
    </row>
    <row r="197" spans="2:11" s="1" customFormat="1" ht="18.75" customHeight="1">
      <c r="B197" s="250"/>
      <c r="C197" s="250"/>
      <c r="D197" s="250"/>
      <c r="E197" s="250"/>
      <c r="F197" s="250"/>
      <c r="G197" s="250"/>
      <c r="H197" s="250"/>
      <c r="I197" s="250"/>
      <c r="J197" s="250"/>
      <c r="K197" s="250"/>
    </row>
    <row r="198" spans="2:11" s="1" customFormat="1" ht="13.5">
      <c r="B198" s="232"/>
      <c r="C198" s="233"/>
      <c r="D198" s="233"/>
      <c r="E198" s="233"/>
      <c r="F198" s="233"/>
      <c r="G198" s="233"/>
      <c r="H198" s="233"/>
      <c r="I198" s="233"/>
      <c r="J198" s="233"/>
      <c r="K198" s="234"/>
    </row>
    <row r="199" spans="2:11" s="1" customFormat="1" ht="21">
      <c r="B199" s="235"/>
      <c r="C199" s="368" t="s">
        <v>2898</v>
      </c>
      <c r="D199" s="368"/>
      <c r="E199" s="368"/>
      <c r="F199" s="368"/>
      <c r="G199" s="368"/>
      <c r="H199" s="368"/>
      <c r="I199" s="368"/>
      <c r="J199" s="368"/>
      <c r="K199" s="236"/>
    </row>
    <row r="200" spans="2:11" s="1" customFormat="1" ht="25.5" customHeight="1">
      <c r="B200" s="235"/>
      <c r="C200" s="305" t="s">
        <v>2899</v>
      </c>
      <c r="D200" s="305"/>
      <c r="E200" s="305"/>
      <c r="F200" s="305" t="s">
        <v>2900</v>
      </c>
      <c r="G200" s="306"/>
      <c r="H200" s="369" t="s">
        <v>2901</v>
      </c>
      <c r="I200" s="369"/>
      <c r="J200" s="369"/>
      <c r="K200" s="236"/>
    </row>
    <row r="201" spans="2:11" s="1" customFormat="1" ht="5.25" customHeight="1">
      <c r="B201" s="266"/>
      <c r="C201" s="261"/>
      <c r="D201" s="261"/>
      <c r="E201" s="261"/>
      <c r="F201" s="261"/>
      <c r="G201" s="287"/>
      <c r="H201" s="261"/>
      <c r="I201" s="261"/>
      <c r="J201" s="261"/>
      <c r="K201" s="289"/>
    </row>
    <row r="202" spans="2:11" s="1" customFormat="1" ht="15" customHeight="1">
      <c r="B202" s="266"/>
      <c r="C202" s="243" t="s">
        <v>2891</v>
      </c>
      <c r="D202" s="243"/>
      <c r="E202" s="243"/>
      <c r="F202" s="264" t="s">
        <v>51</v>
      </c>
      <c r="G202" s="243"/>
      <c r="H202" s="370" t="s">
        <v>2902</v>
      </c>
      <c r="I202" s="370"/>
      <c r="J202" s="370"/>
      <c r="K202" s="289"/>
    </row>
    <row r="203" spans="2:11" s="1" customFormat="1" ht="15" customHeight="1">
      <c r="B203" s="266"/>
      <c r="C203" s="243"/>
      <c r="D203" s="243"/>
      <c r="E203" s="243"/>
      <c r="F203" s="264" t="s">
        <v>52</v>
      </c>
      <c r="G203" s="243"/>
      <c r="H203" s="370" t="s">
        <v>2903</v>
      </c>
      <c r="I203" s="370"/>
      <c r="J203" s="370"/>
      <c r="K203" s="289"/>
    </row>
    <row r="204" spans="2:11" s="1" customFormat="1" ht="15" customHeight="1">
      <c r="B204" s="266"/>
      <c r="C204" s="243"/>
      <c r="D204" s="243"/>
      <c r="E204" s="243"/>
      <c r="F204" s="264" t="s">
        <v>55</v>
      </c>
      <c r="G204" s="243"/>
      <c r="H204" s="370" t="s">
        <v>2904</v>
      </c>
      <c r="I204" s="370"/>
      <c r="J204" s="370"/>
      <c r="K204" s="289"/>
    </row>
    <row r="205" spans="2:11" s="1" customFormat="1" ht="15" customHeight="1">
      <c r="B205" s="266"/>
      <c r="C205" s="243"/>
      <c r="D205" s="243"/>
      <c r="E205" s="243"/>
      <c r="F205" s="264" t="s">
        <v>53</v>
      </c>
      <c r="G205" s="243"/>
      <c r="H205" s="370" t="s">
        <v>2905</v>
      </c>
      <c r="I205" s="370"/>
      <c r="J205" s="370"/>
      <c r="K205" s="289"/>
    </row>
    <row r="206" spans="2:11" s="1" customFormat="1" ht="15" customHeight="1">
      <c r="B206" s="266"/>
      <c r="C206" s="243"/>
      <c r="D206" s="243"/>
      <c r="E206" s="243"/>
      <c r="F206" s="264" t="s">
        <v>54</v>
      </c>
      <c r="G206" s="243"/>
      <c r="H206" s="370" t="s">
        <v>2906</v>
      </c>
      <c r="I206" s="370"/>
      <c r="J206" s="370"/>
      <c r="K206" s="289"/>
    </row>
    <row r="207" spans="2:11" s="1" customFormat="1" ht="15" customHeight="1">
      <c r="B207" s="266"/>
      <c r="C207" s="243"/>
      <c r="D207" s="243"/>
      <c r="E207" s="243"/>
      <c r="F207" s="264"/>
      <c r="G207" s="243"/>
      <c r="H207" s="243"/>
      <c r="I207" s="243"/>
      <c r="J207" s="243"/>
      <c r="K207" s="289"/>
    </row>
    <row r="208" spans="2:11" s="1" customFormat="1" ht="15" customHeight="1">
      <c r="B208" s="266"/>
      <c r="C208" s="243" t="s">
        <v>2847</v>
      </c>
      <c r="D208" s="243"/>
      <c r="E208" s="243"/>
      <c r="F208" s="264" t="s">
        <v>87</v>
      </c>
      <c r="G208" s="243"/>
      <c r="H208" s="370" t="s">
        <v>2907</v>
      </c>
      <c r="I208" s="370"/>
      <c r="J208" s="370"/>
      <c r="K208" s="289"/>
    </row>
    <row r="209" spans="2:11" s="1" customFormat="1" ht="15" customHeight="1">
      <c r="B209" s="266"/>
      <c r="C209" s="243"/>
      <c r="D209" s="243"/>
      <c r="E209" s="243"/>
      <c r="F209" s="264" t="s">
        <v>2746</v>
      </c>
      <c r="G209" s="243"/>
      <c r="H209" s="370" t="s">
        <v>2747</v>
      </c>
      <c r="I209" s="370"/>
      <c r="J209" s="370"/>
      <c r="K209" s="289"/>
    </row>
    <row r="210" spans="2:11" s="1" customFormat="1" ht="15" customHeight="1">
      <c r="B210" s="266"/>
      <c r="C210" s="243"/>
      <c r="D210" s="243"/>
      <c r="E210" s="243"/>
      <c r="F210" s="264" t="s">
        <v>2744</v>
      </c>
      <c r="G210" s="243"/>
      <c r="H210" s="370" t="s">
        <v>2908</v>
      </c>
      <c r="I210" s="370"/>
      <c r="J210" s="370"/>
      <c r="K210" s="289"/>
    </row>
    <row r="211" spans="2:11" s="1" customFormat="1" ht="15" customHeight="1">
      <c r="B211" s="307"/>
      <c r="C211" s="243"/>
      <c r="D211" s="243"/>
      <c r="E211" s="243"/>
      <c r="F211" s="264" t="s">
        <v>108</v>
      </c>
      <c r="G211" s="302"/>
      <c r="H211" s="371" t="s">
        <v>109</v>
      </c>
      <c r="I211" s="371"/>
      <c r="J211" s="371"/>
      <c r="K211" s="308"/>
    </row>
    <row r="212" spans="2:11" s="1" customFormat="1" ht="15" customHeight="1">
      <c r="B212" s="307"/>
      <c r="C212" s="243"/>
      <c r="D212" s="243"/>
      <c r="E212" s="243"/>
      <c r="F212" s="264" t="s">
        <v>2748</v>
      </c>
      <c r="G212" s="302"/>
      <c r="H212" s="371" t="s">
        <v>2909</v>
      </c>
      <c r="I212" s="371"/>
      <c r="J212" s="371"/>
      <c r="K212" s="308"/>
    </row>
    <row r="213" spans="2:11" s="1" customFormat="1" ht="15" customHeight="1">
      <c r="B213" s="307"/>
      <c r="C213" s="243"/>
      <c r="D213" s="243"/>
      <c r="E213" s="243"/>
      <c r="F213" s="264"/>
      <c r="G213" s="302"/>
      <c r="H213" s="293"/>
      <c r="I213" s="293"/>
      <c r="J213" s="293"/>
      <c r="K213" s="308"/>
    </row>
    <row r="214" spans="2:11" s="1" customFormat="1" ht="15" customHeight="1">
      <c r="B214" s="307"/>
      <c r="C214" s="243" t="s">
        <v>2871</v>
      </c>
      <c r="D214" s="243"/>
      <c r="E214" s="243"/>
      <c r="F214" s="264">
        <v>1</v>
      </c>
      <c r="G214" s="302"/>
      <c r="H214" s="371" t="s">
        <v>2910</v>
      </c>
      <c r="I214" s="371"/>
      <c r="J214" s="371"/>
      <c r="K214" s="308"/>
    </row>
    <row r="215" spans="2:11" s="1" customFormat="1" ht="15" customHeight="1">
      <c r="B215" s="307"/>
      <c r="C215" s="243"/>
      <c r="D215" s="243"/>
      <c r="E215" s="243"/>
      <c r="F215" s="264">
        <v>2</v>
      </c>
      <c r="G215" s="302"/>
      <c r="H215" s="371" t="s">
        <v>2911</v>
      </c>
      <c r="I215" s="371"/>
      <c r="J215" s="371"/>
      <c r="K215" s="308"/>
    </row>
    <row r="216" spans="2:11" s="1" customFormat="1" ht="15" customHeight="1">
      <c r="B216" s="307"/>
      <c r="C216" s="243"/>
      <c r="D216" s="243"/>
      <c r="E216" s="243"/>
      <c r="F216" s="264">
        <v>3</v>
      </c>
      <c r="G216" s="302"/>
      <c r="H216" s="371" t="s">
        <v>2912</v>
      </c>
      <c r="I216" s="371"/>
      <c r="J216" s="371"/>
      <c r="K216" s="308"/>
    </row>
    <row r="217" spans="2:11" s="1" customFormat="1" ht="15" customHeight="1">
      <c r="B217" s="307"/>
      <c r="C217" s="243"/>
      <c r="D217" s="243"/>
      <c r="E217" s="243"/>
      <c r="F217" s="264">
        <v>4</v>
      </c>
      <c r="G217" s="302"/>
      <c r="H217" s="371" t="s">
        <v>2913</v>
      </c>
      <c r="I217" s="371"/>
      <c r="J217" s="371"/>
      <c r="K217" s="308"/>
    </row>
    <row r="218" spans="2:11" s="1" customFormat="1" ht="12.75" customHeight="1">
      <c r="B218" s="309"/>
      <c r="C218" s="310"/>
      <c r="D218" s="310"/>
      <c r="E218" s="310"/>
      <c r="F218" s="310"/>
      <c r="G218" s="310"/>
      <c r="H218" s="310"/>
      <c r="I218" s="310"/>
      <c r="J218" s="310"/>
      <c r="K218" s="31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102 09 - Technologie a...</vt:lpstr>
      <vt:lpstr>SO 102 10 - Rozšíření stá...</vt:lpstr>
      <vt:lpstr>SO 102 11 - Vstupní objekt</vt:lpstr>
      <vt:lpstr>SO 102 12 - Úprava svahu ...</vt:lpstr>
      <vt:lpstr>SO 102 13 - Zábavní zóna</vt:lpstr>
      <vt:lpstr>VON - Vedlejší a ostatní ...</vt:lpstr>
      <vt:lpstr>Pokyny pro vyplnění</vt:lpstr>
      <vt:lpstr>'Rekapitulace stavby'!Názvy_tisku</vt:lpstr>
      <vt:lpstr>'SO 102 09 - Technologie a...'!Názvy_tisku</vt:lpstr>
      <vt:lpstr>'SO 102 10 - Rozšíření stá...'!Názvy_tisku</vt:lpstr>
      <vt:lpstr>'SO 102 11 - Vstupní objekt'!Názvy_tisku</vt:lpstr>
      <vt:lpstr>'SO 102 12 - Úprava svahu ...'!Názvy_tisku</vt:lpstr>
      <vt:lpstr>'SO 102 13 - Zábavní zóna'!Názvy_tisku</vt:lpstr>
      <vt:lpstr>'VON - Vedlejší a ostatní ...'!Názvy_tisku</vt:lpstr>
      <vt:lpstr>'Pokyny pro vyplnění'!Oblast_tisku</vt:lpstr>
      <vt:lpstr>'Rekapitulace stavby'!Oblast_tisku</vt:lpstr>
      <vt:lpstr>'SO 102 09 - Technologie a...'!Oblast_tisku</vt:lpstr>
      <vt:lpstr>'SO 102 10 - Rozšíření stá...'!Oblast_tisku</vt:lpstr>
      <vt:lpstr>'SO 102 11 - Vstupní objekt'!Oblast_tisku</vt:lpstr>
      <vt:lpstr>'SO 102 12 - Úprava svahu ...'!Oblast_tisku</vt:lpstr>
      <vt:lpstr>'SO 102 13 - Zábavní zóna'!Oblast_tisku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Jarolím</dc:creator>
  <cp:lastModifiedBy>Tomáš Vrátil</cp:lastModifiedBy>
  <cp:lastPrinted>2022-03-07T09:08:53Z</cp:lastPrinted>
  <dcterms:created xsi:type="dcterms:W3CDTF">2022-02-06T09:51:42Z</dcterms:created>
  <dcterms:modified xsi:type="dcterms:W3CDTF">2022-03-07T09:09:40Z</dcterms:modified>
</cp:coreProperties>
</file>